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vladislavandrianov/Downloads/"/>
    </mc:Choice>
  </mc:AlternateContent>
  <xr:revisionPtr revIDLastSave="0" documentId="8_{D0D8C86D-741D-7948-8994-3A9B26E443BD}" xr6:coauthVersionLast="46" xr6:coauthVersionMax="46" xr10:uidLastSave="{00000000-0000-0000-0000-000000000000}"/>
  <bookViews>
    <workbookView xWindow="0" yWindow="500" windowWidth="28800" windowHeight="16260" xr2:uid="{00000000-000D-0000-FFFF-FFFF00000000}"/>
  </bookViews>
  <sheets>
    <sheet name="Пакет &quot;Lite&quot;" sheetId="1" r:id="rId1"/>
  </sheets>
  <calcPr calcId="191029" refMode="R1C1"/>
</workbook>
</file>

<file path=xl/calcChain.xml><?xml version="1.0" encoding="utf-8"?>
<calcChain xmlns="http://schemas.openxmlformats.org/spreadsheetml/2006/main">
  <c r="D152" i="1" l="1"/>
  <c r="E152" i="1" s="1"/>
  <c r="F152" i="1" s="1"/>
  <c r="G152" i="1" s="1"/>
  <c r="H152" i="1" s="1"/>
  <c r="I152" i="1" s="1"/>
  <c r="J152" i="1" s="1"/>
  <c r="K152" i="1" s="1"/>
  <c r="L152" i="1" s="1"/>
  <c r="M152" i="1" s="1"/>
  <c r="C147" i="1"/>
  <c r="B145" i="1"/>
  <c r="B140" i="1"/>
  <c r="D121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A119" i="1"/>
  <c r="Z119" i="1"/>
  <c r="Y119" i="1"/>
  <c r="X119" i="1"/>
  <c r="W119" i="1"/>
  <c r="V119" i="1"/>
  <c r="U119" i="1"/>
  <c r="T119" i="1"/>
  <c r="S119" i="1"/>
  <c r="AB119" i="1" s="1"/>
  <c r="R119" i="1"/>
  <c r="Q119" i="1"/>
  <c r="P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AN108" i="1"/>
  <c r="AM108" i="1"/>
  <c r="AL108" i="1"/>
  <c r="AK108" i="1"/>
  <c r="AJ108" i="1"/>
  <c r="AI108" i="1"/>
  <c r="AH108" i="1"/>
  <c r="AG108" i="1"/>
  <c r="AO108" i="1" s="1"/>
  <c r="AF108" i="1"/>
  <c r="AE108" i="1"/>
  <c r="AD108" i="1"/>
  <c r="AC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AB108" i="1" s="1"/>
  <c r="N108" i="1"/>
  <c r="M108" i="1"/>
  <c r="L108" i="1"/>
  <c r="K108" i="1"/>
  <c r="J108" i="1"/>
  <c r="I108" i="1"/>
  <c r="H108" i="1"/>
  <c r="G108" i="1"/>
  <c r="O108" i="1" s="1"/>
  <c r="F108" i="1"/>
  <c r="E108" i="1"/>
  <c r="D108" i="1"/>
  <c r="C108" i="1"/>
  <c r="AL107" i="1"/>
  <c r="AK107" i="1"/>
  <c r="AC107" i="1"/>
  <c r="U107" i="1"/>
  <c r="Q107" i="1"/>
  <c r="P107" i="1"/>
  <c r="N107" i="1"/>
  <c r="M107" i="1"/>
  <c r="F107" i="1"/>
  <c r="E107" i="1"/>
  <c r="O107" i="1" s="1"/>
  <c r="C105" i="1"/>
  <c r="C100" i="1"/>
  <c r="C94" i="1"/>
  <c r="AO88" i="1"/>
  <c r="AB88" i="1"/>
  <c r="O88" i="1"/>
  <c r="AO87" i="1"/>
  <c r="AB87" i="1"/>
  <c r="O87" i="1"/>
  <c r="AO86" i="1"/>
  <c r="AB86" i="1"/>
  <c r="O86" i="1"/>
  <c r="AO85" i="1"/>
  <c r="AB85" i="1"/>
  <c r="O85" i="1"/>
  <c r="AO84" i="1"/>
  <c r="AB84" i="1"/>
  <c r="O84" i="1"/>
  <c r="AN83" i="1"/>
  <c r="AN107" i="1" s="1"/>
  <c r="AM83" i="1"/>
  <c r="AM107" i="1" s="1"/>
  <c r="AL83" i="1"/>
  <c r="AK83" i="1"/>
  <c r="AJ83" i="1"/>
  <c r="AJ107" i="1" s="1"/>
  <c r="AI83" i="1"/>
  <c r="AI107" i="1" s="1"/>
  <c r="AH83" i="1"/>
  <c r="AH107" i="1" s="1"/>
  <c r="AG83" i="1"/>
  <c r="AG107" i="1" s="1"/>
  <c r="AF83" i="1"/>
  <c r="AF107" i="1" s="1"/>
  <c r="AE83" i="1"/>
  <c r="AE107" i="1" s="1"/>
  <c r="AD83" i="1"/>
  <c r="AD107" i="1" s="1"/>
  <c r="AC83" i="1"/>
  <c r="AA83" i="1"/>
  <c r="AA107" i="1" s="1"/>
  <c r="Z83" i="1"/>
  <c r="Z107" i="1" s="1"/>
  <c r="Y83" i="1"/>
  <c r="Y107" i="1" s="1"/>
  <c r="X83" i="1"/>
  <c r="X107" i="1" s="1"/>
  <c r="W83" i="1"/>
  <c r="W107" i="1" s="1"/>
  <c r="V83" i="1"/>
  <c r="V107" i="1" s="1"/>
  <c r="U83" i="1"/>
  <c r="T83" i="1"/>
  <c r="T107" i="1" s="1"/>
  <c r="S83" i="1"/>
  <c r="S107" i="1" s="1"/>
  <c r="R83" i="1"/>
  <c r="R107" i="1" s="1"/>
  <c r="Q83" i="1"/>
  <c r="P83" i="1"/>
  <c r="N83" i="1"/>
  <c r="M83" i="1"/>
  <c r="L83" i="1"/>
  <c r="L107" i="1" s="1"/>
  <c r="K83" i="1"/>
  <c r="K107" i="1" s="1"/>
  <c r="J83" i="1"/>
  <c r="J107" i="1" s="1"/>
  <c r="I83" i="1"/>
  <c r="I107" i="1" s="1"/>
  <c r="H83" i="1"/>
  <c r="H107" i="1" s="1"/>
  <c r="G83" i="1"/>
  <c r="G107" i="1" s="1"/>
  <c r="F83" i="1"/>
  <c r="E83" i="1"/>
  <c r="D83" i="1"/>
  <c r="D107" i="1" s="1"/>
  <c r="C83" i="1"/>
  <c r="C107" i="1" s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A77" i="1"/>
  <c r="Z77" i="1"/>
  <c r="Y77" i="1"/>
  <c r="X77" i="1"/>
  <c r="W77" i="1"/>
  <c r="V77" i="1"/>
  <c r="U77" i="1"/>
  <c r="T77" i="1"/>
  <c r="AB77" i="1" s="1"/>
  <c r="S77" i="1"/>
  <c r="R77" i="1"/>
  <c r="Q77" i="1"/>
  <c r="P77" i="1"/>
  <c r="N77" i="1"/>
  <c r="M77" i="1"/>
  <c r="L77" i="1"/>
  <c r="K77" i="1"/>
  <c r="J77" i="1"/>
  <c r="I77" i="1"/>
  <c r="H77" i="1"/>
  <c r="G77" i="1"/>
  <c r="F77" i="1"/>
  <c r="E77" i="1"/>
  <c r="D77" i="1"/>
  <c r="O77" i="1" s="1"/>
  <c r="C77" i="1"/>
  <c r="C144" i="1" s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A76" i="1"/>
  <c r="Z76" i="1"/>
  <c r="Y76" i="1"/>
  <c r="X76" i="1"/>
  <c r="W76" i="1"/>
  <c r="V76" i="1"/>
  <c r="U76" i="1"/>
  <c r="T76" i="1"/>
  <c r="S76" i="1"/>
  <c r="R76" i="1"/>
  <c r="AB76" i="1" s="1"/>
  <c r="Q76" i="1"/>
  <c r="P76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O72" i="1" s="1"/>
  <c r="AA72" i="1"/>
  <c r="Z72" i="1"/>
  <c r="Y72" i="1"/>
  <c r="X72" i="1"/>
  <c r="W72" i="1"/>
  <c r="V72" i="1"/>
  <c r="U72" i="1"/>
  <c r="T72" i="1"/>
  <c r="S72" i="1"/>
  <c r="R72" i="1"/>
  <c r="Q72" i="1"/>
  <c r="P72" i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AN71" i="1"/>
  <c r="AM71" i="1"/>
  <c r="AL71" i="1"/>
  <c r="AK71" i="1"/>
  <c r="AJ71" i="1"/>
  <c r="AI71" i="1"/>
  <c r="AH71" i="1"/>
  <c r="AG71" i="1"/>
  <c r="AF71" i="1"/>
  <c r="AO71" i="1" s="1"/>
  <c r="AE71" i="1"/>
  <c r="AD71" i="1"/>
  <c r="AC71" i="1"/>
  <c r="AA71" i="1"/>
  <c r="Z71" i="1"/>
  <c r="Y71" i="1"/>
  <c r="X71" i="1"/>
  <c r="W71" i="1"/>
  <c r="V71" i="1"/>
  <c r="U71" i="1"/>
  <c r="T71" i="1"/>
  <c r="S71" i="1"/>
  <c r="R71" i="1"/>
  <c r="Q71" i="1"/>
  <c r="P71" i="1"/>
  <c r="AB71" i="1" s="1"/>
  <c r="N71" i="1"/>
  <c r="M71" i="1"/>
  <c r="L71" i="1"/>
  <c r="K71" i="1"/>
  <c r="J71" i="1"/>
  <c r="I71" i="1"/>
  <c r="H71" i="1"/>
  <c r="G71" i="1"/>
  <c r="O71" i="1" s="1"/>
  <c r="F71" i="1"/>
  <c r="E71" i="1"/>
  <c r="D71" i="1"/>
  <c r="C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A70" i="1"/>
  <c r="Z70" i="1"/>
  <c r="Y70" i="1"/>
  <c r="X70" i="1"/>
  <c r="W70" i="1"/>
  <c r="V70" i="1"/>
  <c r="U70" i="1"/>
  <c r="T70" i="1"/>
  <c r="S70" i="1"/>
  <c r="R70" i="1"/>
  <c r="Q70" i="1"/>
  <c r="P70" i="1"/>
  <c r="N70" i="1"/>
  <c r="M70" i="1"/>
  <c r="L70" i="1"/>
  <c r="K70" i="1"/>
  <c r="J70" i="1"/>
  <c r="I70" i="1"/>
  <c r="H70" i="1"/>
  <c r="G70" i="1"/>
  <c r="F70" i="1"/>
  <c r="O70" i="1" s="1"/>
  <c r="E70" i="1"/>
  <c r="D70" i="1"/>
  <c r="C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O69" i="1" s="1"/>
  <c r="AA69" i="1"/>
  <c r="Z69" i="1"/>
  <c r="Y69" i="1"/>
  <c r="X69" i="1"/>
  <c r="W69" i="1"/>
  <c r="V69" i="1"/>
  <c r="U69" i="1"/>
  <c r="T69" i="1"/>
  <c r="S69" i="1"/>
  <c r="R69" i="1"/>
  <c r="Q69" i="1"/>
  <c r="P69" i="1"/>
  <c r="N69" i="1"/>
  <c r="M69" i="1"/>
  <c r="L69" i="1"/>
  <c r="K69" i="1"/>
  <c r="J69" i="1"/>
  <c r="I69" i="1"/>
  <c r="H69" i="1"/>
  <c r="G69" i="1"/>
  <c r="F69" i="1"/>
  <c r="E69" i="1"/>
  <c r="O69" i="1" s="1"/>
  <c r="D69" i="1"/>
  <c r="C69" i="1"/>
  <c r="AO68" i="1"/>
  <c r="AB68" i="1"/>
  <c r="O68" i="1"/>
  <c r="AN67" i="1"/>
  <c r="AM67" i="1"/>
  <c r="AL67" i="1"/>
  <c r="AK67" i="1"/>
  <c r="AJ67" i="1"/>
  <c r="AI67" i="1"/>
  <c r="AH67" i="1"/>
  <c r="AG67" i="1"/>
  <c r="AF67" i="1"/>
  <c r="AE67" i="1"/>
  <c r="AO67" i="1" s="1"/>
  <c r="AD67" i="1"/>
  <c r="AC67" i="1"/>
  <c r="AA67" i="1"/>
  <c r="Z67" i="1"/>
  <c r="Y67" i="1"/>
  <c r="X67" i="1"/>
  <c r="W67" i="1"/>
  <c r="V67" i="1"/>
  <c r="U67" i="1"/>
  <c r="T67" i="1"/>
  <c r="S67" i="1"/>
  <c r="R67" i="1"/>
  <c r="Q67" i="1"/>
  <c r="P67" i="1"/>
  <c r="N67" i="1"/>
  <c r="M67" i="1"/>
  <c r="L67" i="1"/>
  <c r="K67" i="1"/>
  <c r="J67" i="1"/>
  <c r="I67" i="1"/>
  <c r="H67" i="1"/>
  <c r="G67" i="1"/>
  <c r="F67" i="1"/>
  <c r="O67" i="1" s="1"/>
  <c r="E67" i="1"/>
  <c r="D67" i="1"/>
  <c r="C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A66" i="1"/>
  <c r="Z66" i="1"/>
  <c r="Y66" i="1"/>
  <c r="X66" i="1"/>
  <c r="X62" i="1" s="1"/>
  <c r="W66" i="1"/>
  <c r="V66" i="1"/>
  <c r="U66" i="1"/>
  <c r="T66" i="1"/>
  <c r="S66" i="1"/>
  <c r="R66" i="1"/>
  <c r="Q66" i="1"/>
  <c r="P66" i="1"/>
  <c r="AB66" i="1" s="1"/>
  <c r="N66" i="1"/>
  <c r="M66" i="1"/>
  <c r="L66" i="1"/>
  <c r="K66" i="1"/>
  <c r="J66" i="1"/>
  <c r="I66" i="1"/>
  <c r="H66" i="1"/>
  <c r="H62" i="1" s="1"/>
  <c r="G66" i="1"/>
  <c r="F66" i="1"/>
  <c r="E66" i="1"/>
  <c r="D66" i="1"/>
  <c r="C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A65" i="1"/>
  <c r="Z65" i="1"/>
  <c r="Y65" i="1"/>
  <c r="X65" i="1"/>
  <c r="W65" i="1"/>
  <c r="V65" i="1"/>
  <c r="U65" i="1"/>
  <c r="U62" i="1" s="1"/>
  <c r="T65" i="1"/>
  <c r="T62" i="1" s="1"/>
  <c r="S65" i="1"/>
  <c r="R65" i="1"/>
  <c r="Q65" i="1"/>
  <c r="P65" i="1"/>
  <c r="P62" i="1" s="1"/>
  <c r="N65" i="1"/>
  <c r="M65" i="1"/>
  <c r="M62" i="1" s="1"/>
  <c r="L65" i="1"/>
  <c r="L62" i="1" s="1"/>
  <c r="K65" i="1"/>
  <c r="J65" i="1"/>
  <c r="I65" i="1"/>
  <c r="H65" i="1"/>
  <c r="G65" i="1"/>
  <c r="F65" i="1"/>
  <c r="E65" i="1"/>
  <c r="D65" i="1"/>
  <c r="C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A64" i="1"/>
  <c r="Z64" i="1"/>
  <c r="Y64" i="1"/>
  <c r="X64" i="1"/>
  <c r="W64" i="1"/>
  <c r="V64" i="1"/>
  <c r="U64" i="1"/>
  <c r="T64" i="1"/>
  <c r="S64" i="1"/>
  <c r="R64" i="1"/>
  <c r="AB64" i="1" s="1"/>
  <c r="Q64" i="1"/>
  <c r="P64" i="1"/>
  <c r="N64" i="1"/>
  <c r="M64" i="1"/>
  <c r="L64" i="1"/>
  <c r="K64" i="1"/>
  <c r="J64" i="1"/>
  <c r="I64" i="1"/>
  <c r="H64" i="1"/>
  <c r="G64" i="1"/>
  <c r="G62" i="1" s="1"/>
  <c r="F64" i="1"/>
  <c r="E64" i="1"/>
  <c r="D64" i="1"/>
  <c r="C64" i="1"/>
  <c r="AN63" i="1"/>
  <c r="AM63" i="1"/>
  <c r="AL63" i="1"/>
  <c r="AK63" i="1"/>
  <c r="AJ63" i="1"/>
  <c r="AI63" i="1"/>
  <c r="AH63" i="1"/>
  <c r="AG63" i="1"/>
  <c r="AO63" i="1" s="1"/>
  <c r="AF63" i="1"/>
  <c r="AE63" i="1"/>
  <c r="AD63" i="1"/>
  <c r="AC63" i="1"/>
  <c r="AA63" i="1"/>
  <c r="Z63" i="1"/>
  <c r="Y63" i="1"/>
  <c r="Y62" i="1" s="1"/>
  <c r="X63" i="1"/>
  <c r="W63" i="1"/>
  <c r="V63" i="1"/>
  <c r="U63" i="1"/>
  <c r="T63" i="1"/>
  <c r="S63" i="1"/>
  <c r="R63" i="1"/>
  <c r="Q63" i="1"/>
  <c r="P63" i="1"/>
  <c r="N63" i="1"/>
  <c r="M63" i="1"/>
  <c r="L63" i="1"/>
  <c r="K63" i="1"/>
  <c r="J63" i="1"/>
  <c r="I63" i="1"/>
  <c r="H63" i="1"/>
  <c r="G63" i="1"/>
  <c r="F63" i="1"/>
  <c r="E63" i="1"/>
  <c r="D63" i="1"/>
  <c r="C63" i="1"/>
  <c r="AO62" i="1"/>
  <c r="J62" i="1"/>
  <c r="I62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48" i="1"/>
  <c r="D41" i="1"/>
  <c r="C37" i="1"/>
  <c r="C33" i="1"/>
  <c r="D22" i="1"/>
  <c r="C22" i="1"/>
  <c r="C25" i="1" s="1"/>
  <c r="C18" i="1"/>
  <c r="C16" i="1"/>
  <c r="C13" i="1"/>
  <c r="D13" i="1" s="1"/>
  <c r="D4" i="1"/>
  <c r="C4" i="1"/>
  <c r="C7" i="1" s="1"/>
  <c r="D33" i="1" l="1"/>
  <c r="D7" i="1"/>
  <c r="D9" i="1" s="1"/>
  <c r="D3" i="1" s="1"/>
  <c r="AB70" i="1"/>
  <c r="D25" i="1"/>
  <c r="D27" i="1" s="1"/>
  <c r="D21" i="1" s="1"/>
  <c r="D39" i="1" s="1"/>
  <c r="C12" i="1"/>
  <c r="F62" i="1"/>
  <c r="O66" i="1"/>
  <c r="AO70" i="1"/>
  <c r="AB65" i="1"/>
  <c r="O51" i="1"/>
  <c r="O65" i="1"/>
  <c r="AO65" i="1"/>
  <c r="C27" i="1"/>
  <c r="R62" i="1"/>
  <c r="W62" i="1"/>
  <c r="E22" i="1"/>
  <c r="O48" i="1"/>
  <c r="AB63" i="1"/>
  <c r="Q62" i="1"/>
  <c r="AB62" i="1" s="1"/>
  <c r="O64" i="1"/>
  <c r="E13" i="1"/>
  <c r="D16" i="1"/>
  <c r="D18" i="1" s="1"/>
  <c r="D12" i="1" s="1"/>
  <c r="D35" i="1" s="1"/>
  <c r="D37" i="1"/>
  <c r="V62" i="1"/>
  <c r="Z62" i="1"/>
  <c r="D62" i="1"/>
  <c r="AO66" i="1"/>
  <c r="AB69" i="1"/>
  <c r="C9" i="1"/>
  <c r="E4" i="1"/>
  <c r="N62" i="1"/>
  <c r="E62" i="1"/>
  <c r="K62" i="1"/>
  <c r="AO64" i="1"/>
  <c r="C41" i="1"/>
  <c r="AB72" i="1"/>
  <c r="D144" i="1"/>
  <c r="E144" i="1" s="1"/>
  <c r="F144" i="1" s="1"/>
  <c r="G144" i="1" s="1"/>
  <c r="H144" i="1" s="1"/>
  <c r="I144" i="1" s="1"/>
  <c r="J144" i="1" s="1"/>
  <c r="K144" i="1" s="1"/>
  <c r="L144" i="1" s="1"/>
  <c r="M144" i="1" s="1"/>
  <c r="N144" i="1" s="1"/>
  <c r="P144" i="1" s="1"/>
  <c r="Q144" i="1" s="1"/>
  <c r="R144" i="1" s="1"/>
  <c r="S144" i="1" s="1"/>
  <c r="T144" i="1" s="1"/>
  <c r="U144" i="1" s="1"/>
  <c r="V144" i="1" s="1"/>
  <c r="W144" i="1" s="1"/>
  <c r="X144" i="1" s="1"/>
  <c r="Y144" i="1" s="1"/>
  <c r="Z144" i="1" s="1"/>
  <c r="AA144" i="1" s="1"/>
  <c r="AC144" i="1" s="1"/>
  <c r="AD144" i="1" s="1"/>
  <c r="AE144" i="1" s="1"/>
  <c r="AF144" i="1" s="1"/>
  <c r="AG144" i="1" s="1"/>
  <c r="AH144" i="1" s="1"/>
  <c r="AI144" i="1" s="1"/>
  <c r="AJ144" i="1" s="1"/>
  <c r="AK144" i="1" s="1"/>
  <c r="AL144" i="1" s="1"/>
  <c r="AM144" i="1" s="1"/>
  <c r="AN144" i="1" s="1"/>
  <c r="AO144" i="1" s="1"/>
  <c r="AB107" i="1"/>
  <c r="AO77" i="1"/>
  <c r="O83" i="1"/>
  <c r="S62" i="1"/>
  <c r="C120" i="1"/>
  <c r="O119" i="1"/>
  <c r="C148" i="1"/>
  <c r="AA62" i="1"/>
  <c r="AB67" i="1"/>
  <c r="AO83" i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P48" i="1" s="1"/>
  <c r="AO76" i="1"/>
  <c r="C141" i="1"/>
  <c r="D172" i="1"/>
  <c r="C62" i="1"/>
  <c r="O62" i="1" s="1"/>
  <c r="N156" i="1" s="1"/>
  <c r="AB83" i="1"/>
  <c r="O63" i="1"/>
  <c r="AO107" i="1"/>
  <c r="AO119" i="1"/>
  <c r="C140" i="1" l="1"/>
  <c r="D117" i="1"/>
  <c r="F22" i="1"/>
  <c r="E25" i="1"/>
  <c r="E27" i="1" s="1"/>
  <c r="E21" i="1" s="1"/>
  <c r="E39" i="1" s="1"/>
  <c r="E41" i="1"/>
  <c r="D2" i="1"/>
  <c r="D30" i="1"/>
  <c r="R48" i="1"/>
  <c r="T48" i="1" s="1"/>
  <c r="V48" i="1" s="1"/>
  <c r="X48" i="1" s="1"/>
  <c r="Z48" i="1" s="1"/>
  <c r="AA48" i="1" s="1"/>
  <c r="AC48" i="1" s="1"/>
  <c r="Q48" i="1"/>
  <c r="S48" i="1" s="1"/>
  <c r="U48" i="1" s="1"/>
  <c r="W48" i="1" s="1"/>
  <c r="Y48" i="1" s="1"/>
  <c r="F13" i="1"/>
  <c r="E37" i="1"/>
  <c r="E16" i="1"/>
  <c r="E18" i="1" s="1"/>
  <c r="E12" i="1" s="1"/>
  <c r="E35" i="1" s="1"/>
  <c r="C21" i="1"/>
  <c r="J156" i="1"/>
  <c r="H156" i="1"/>
  <c r="G156" i="1"/>
  <c r="F156" i="1"/>
  <c r="I156" i="1"/>
  <c r="E156" i="1"/>
  <c r="D156" i="1"/>
  <c r="K156" i="1"/>
  <c r="M156" i="1"/>
  <c r="L156" i="1"/>
  <c r="C156" i="1"/>
  <c r="E33" i="1"/>
  <c r="F4" i="1"/>
  <c r="E7" i="1"/>
  <c r="C3" i="1"/>
  <c r="D148" i="1"/>
  <c r="E148" i="1" s="1"/>
  <c r="F148" i="1" s="1"/>
  <c r="G148" i="1" s="1"/>
  <c r="H148" i="1" s="1"/>
  <c r="I148" i="1" s="1"/>
  <c r="J148" i="1" s="1"/>
  <c r="K148" i="1" s="1"/>
  <c r="L148" i="1" s="1"/>
  <c r="M148" i="1" s="1"/>
  <c r="N148" i="1" s="1"/>
  <c r="C145" i="1"/>
  <c r="C35" i="1"/>
  <c r="F16" i="1" l="1"/>
  <c r="F37" i="1"/>
  <c r="G13" i="1"/>
  <c r="C30" i="1"/>
  <c r="C2" i="1"/>
  <c r="AE48" i="1"/>
  <c r="AG48" i="1" s="1"/>
  <c r="AI48" i="1" s="1"/>
  <c r="AK48" i="1" s="1"/>
  <c r="AM48" i="1" s="1"/>
  <c r="AD48" i="1"/>
  <c r="AF48" i="1" s="1"/>
  <c r="AH48" i="1" s="1"/>
  <c r="AJ48" i="1" s="1"/>
  <c r="AL48" i="1" s="1"/>
  <c r="AN48" i="1" s="1"/>
  <c r="AO48" i="1"/>
  <c r="F33" i="1"/>
  <c r="G4" i="1"/>
  <c r="F7" i="1"/>
  <c r="F9" i="1" s="1"/>
  <c r="F3" i="1" s="1"/>
  <c r="E121" i="1"/>
  <c r="D120" i="1"/>
  <c r="E9" i="1"/>
  <c r="AB48" i="1"/>
  <c r="O148" i="1"/>
  <c r="Q148" i="1" s="1"/>
  <c r="S148" i="1" s="1"/>
  <c r="U148" i="1" s="1"/>
  <c r="W148" i="1" s="1"/>
  <c r="Y148" i="1" s="1"/>
  <c r="AA148" i="1" s="1"/>
  <c r="P148" i="1"/>
  <c r="R148" i="1" s="1"/>
  <c r="T148" i="1" s="1"/>
  <c r="V148" i="1" s="1"/>
  <c r="X148" i="1" s="1"/>
  <c r="Z148" i="1" s="1"/>
  <c r="C39" i="1"/>
  <c r="D101" i="1"/>
  <c r="D95" i="1"/>
  <c r="D75" i="1"/>
  <c r="D47" i="1"/>
  <c r="D49" i="1"/>
  <c r="D43" i="1"/>
  <c r="F41" i="1"/>
  <c r="G22" i="1"/>
  <c r="F25" i="1"/>
  <c r="H22" i="1" l="1"/>
  <c r="G25" i="1"/>
  <c r="G27" i="1" s="1"/>
  <c r="G21" i="1" s="1"/>
  <c r="G39" i="1" s="1"/>
  <c r="G41" i="1"/>
  <c r="D44" i="1"/>
  <c r="E100" i="1"/>
  <c r="D46" i="1"/>
  <c r="D59" i="1" s="1"/>
  <c r="E117" i="1"/>
  <c r="F30" i="1"/>
  <c r="C75" i="1"/>
  <c r="C43" i="1"/>
  <c r="C47" i="1"/>
  <c r="C49" i="1"/>
  <c r="G16" i="1"/>
  <c r="G18" i="1" s="1"/>
  <c r="G12" i="1" s="1"/>
  <c r="G35" i="1" s="1"/>
  <c r="G37" i="1"/>
  <c r="H13" i="1"/>
  <c r="D89" i="1"/>
  <c r="E94" i="1"/>
  <c r="H4" i="1"/>
  <c r="G7" i="1"/>
  <c r="G33" i="1"/>
  <c r="E3" i="1"/>
  <c r="AC148" i="1"/>
  <c r="AD148" i="1" s="1"/>
  <c r="AE148" i="1" s="1"/>
  <c r="AF148" i="1" s="1"/>
  <c r="AG148" i="1" s="1"/>
  <c r="AH148" i="1" s="1"/>
  <c r="AI148" i="1" s="1"/>
  <c r="AJ148" i="1" s="1"/>
  <c r="AK148" i="1" s="1"/>
  <c r="AL148" i="1" s="1"/>
  <c r="AM148" i="1" s="1"/>
  <c r="AN148" i="1" s="1"/>
  <c r="AO148" i="1" s="1"/>
  <c r="AB148" i="1"/>
  <c r="F27" i="1"/>
  <c r="C101" i="1"/>
  <c r="C95" i="1"/>
  <c r="F18" i="1"/>
  <c r="D73" i="1" l="1"/>
  <c r="D60" i="1"/>
  <c r="H37" i="1"/>
  <c r="H16" i="1"/>
  <c r="I13" i="1"/>
  <c r="F121" i="1"/>
  <c r="E120" i="1"/>
  <c r="F12" i="1"/>
  <c r="G9" i="1"/>
  <c r="C46" i="1"/>
  <c r="I22" i="1"/>
  <c r="H41" i="1"/>
  <c r="H25" i="1"/>
  <c r="H27" i="1" s="1"/>
  <c r="H21" i="1" s="1"/>
  <c r="H39" i="1" s="1"/>
  <c r="F21" i="1"/>
  <c r="C59" i="1"/>
  <c r="C44" i="1"/>
  <c r="E30" i="1"/>
  <c r="E2" i="1"/>
  <c r="C96" i="1"/>
  <c r="D94" i="1"/>
  <c r="D96" i="1" s="1"/>
  <c r="C89" i="1"/>
  <c r="H7" i="1"/>
  <c r="H9" i="1" s="1"/>
  <c r="H3" i="1" s="1"/>
  <c r="I4" i="1"/>
  <c r="H33" i="1"/>
  <c r="D100" i="1"/>
  <c r="D102" i="1" s="1"/>
  <c r="C102" i="1"/>
  <c r="H30" i="1" l="1"/>
  <c r="E101" i="1"/>
  <c r="E95" i="1"/>
  <c r="C73" i="1"/>
  <c r="C60" i="1"/>
  <c r="F117" i="1"/>
  <c r="E49" i="1"/>
  <c r="E75" i="1"/>
  <c r="E47" i="1"/>
  <c r="E43" i="1"/>
  <c r="G3" i="1"/>
  <c r="F35" i="1"/>
  <c r="F2" i="1"/>
  <c r="I37" i="1"/>
  <c r="J13" i="1"/>
  <c r="I16" i="1"/>
  <c r="I18" i="1" s="1"/>
  <c r="I12" i="1" s="1"/>
  <c r="I35" i="1" s="1"/>
  <c r="D79" i="1"/>
  <c r="D74" i="1"/>
  <c r="F39" i="1"/>
  <c r="J22" i="1"/>
  <c r="I41" i="1"/>
  <c r="I25" i="1"/>
  <c r="D90" i="1"/>
  <c r="D106" i="1" s="1"/>
  <c r="C90" i="1"/>
  <c r="J4" i="1"/>
  <c r="I7" i="1"/>
  <c r="I9" i="1" s="1"/>
  <c r="I3" i="1" s="1"/>
  <c r="I33" i="1"/>
  <c r="H18" i="1"/>
  <c r="D109" i="1" l="1"/>
  <c r="D124" i="1"/>
  <c r="D141" i="1"/>
  <c r="K13" i="1"/>
  <c r="J37" i="1"/>
  <c r="J16" i="1"/>
  <c r="J18" i="1" s="1"/>
  <c r="J12" i="1" s="1"/>
  <c r="J35" i="1" s="1"/>
  <c r="F75" i="1"/>
  <c r="F47" i="1"/>
  <c r="F46" i="1" s="1"/>
  <c r="F49" i="1"/>
  <c r="F43" i="1"/>
  <c r="F120" i="1"/>
  <c r="G121" i="1"/>
  <c r="E89" i="1"/>
  <c r="F94" i="1"/>
  <c r="E96" i="1"/>
  <c r="H12" i="1"/>
  <c r="G2" i="1"/>
  <c r="G30" i="1"/>
  <c r="C106" i="1"/>
  <c r="C74" i="1"/>
  <c r="C79" i="1"/>
  <c r="D147" i="1"/>
  <c r="I30" i="1"/>
  <c r="I27" i="1"/>
  <c r="D122" i="1"/>
  <c r="D127" i="1"/>
  <c r="D80" i="1"/>
  <c r="E44" i="1"/>
  <c r="E102" i="1"/>
  <c r="F100" i="1"/>
  <c r="J41" i="1"/>
  <c r="J25" i="1"/>
  <c r="J27" i="1" s="1"/>
  <c r="J21" i="1" s="1"/>
  <c r="J39" i="1" s="1"/>
  <c r="K22" i="1"/>
  <c r="J7" i="1"/>
  <c r="J9" i="1" s="1"/>
  <c r="J33" i="1"/>
  <c r="K4" i="1"/>
  <c r="F95" i="1"/>
  <c r="F101" i="1"/>
  <c r="E46" i="1"/>
  <c r="E59" i="1" s="1"/>
  <c r="E73" i="1" l="1"/>
  <c r="E60" i="1"/>
  <c r="G95" i="1"/>
  <c r="G101" i="1"/>
  <c r="I21" i="1"/>
  <c r="G75" i="1"/>
  <c r="G49" i="1"/>
  <c r="G43" i="1"/>
  <c r="G47" i="1"/>
  <c r="D145" i="1"/>
  <c r="E147" i="1"/>
  <c r="F102" i="1"/>
  <c r="G100" i="1"/>
  <c r="K16" i="1"/>
  <c r="K18" i="1" s="1"/>
  <c r="K12" i="1" s="1"/>
  <c r="K35" i="1" s="1"/>
  <c r="L13" i="1"/>
  <c r="K37" i="1"/>
  <c r="F89" i="1"/>
  <c r="F96" i="1"/>
  <c r="G94" i="1"/>
  <c r="G117" i="1"/>
  <c r="C124" i="1"/>
  <c r="C109" i="1"/>
  <c r="H35" i="1"/>
  <c r="H2" i="1"/>
  <c r="F44" i="1"/>
  <c r="F59" i="1"/>
  <c r="K7" i="1"/>
  <c r="K9" i="1" s="1"/>
  <c r="K3" i="1" s="1"/>
  <c r="K33" i="1"/>
  <c r="L4" i="1"/>
  <c r="K25" i="1"/>
  <c r="K27" i="1" s="1"/>
  <c r="K21" i="1" s="1"/>
  <c r="K39" i="1" s="1"/>
  <c r="K41" i="1"/>
  <c r="L22" i="1"/>
  <c r="J3" i="1"/>
  <c r="C127" i="1"/>
  <c r="C80" i="1"/>
  <c r="C81" i="1"/>
  <c r="D81" i="1" s="1"/>
  <c r="C122" i="1"/>
  <c r="D140" i="1"/>
  <c r="D134" i="1"/>
  <c r="E90" i="1"/>
  <c r="K30" i="1" l="1"/>
  <c r="K2" i="1"/>
  <c r="F60" i="1"/>
  <c r="F73" i="1"/>
  <c r="G44" i="1"/>
  <c r="L25" i="1"/>
  <c r="L27" i="1" s="1"/>
  <c r="L21" i="1" s="1"/>
  <c r="L39" i="1" s="1"/>
  <c r="M22" i="1"/>
  <c r="L41" i="1"/>
  <c r="F147" i="1"/>
  <c r="E145" i="1"/>
  <c r="J30" i="1"/>
  <c r="J2" i="1"/>
  <c r="F90" i="1"/>
  <c r="G102" i="1"/>
  <c r="H100" i="1"/>
  <c r="C123" i="1"/>
  <c r="D123" i="1" s="1"/>
  <c r="H49" i="1"/>
  <c r="H75" i="1"/>
  <c r="H43" i="1"/>
  <c r="H47" i="1"/>
  <c r="G120" i="1"/>
  <c r="H121" i="1"/>
  <c r="G89" i="1"/>
  <c r="G96" i="1"/>
  <c r="H94" i="1"/>
  <c r="L33" i="1"/>
  <c r="L7" i="1"/>
  <c r="L9" i="1" s="1"/>
  <c r="M4" i="1"/>
  <c r="E74" i="1"/>
  <c r="E106" i="1"/>
  <c r="E79" i="1"/>
  <c r="C110" i="1"/>
  <c r="D105" i="1" s="1"/>
  <c r="D110" i="1" s="1"/>
  <c r="E105" i="1" s="1"/>
  <c r="C134" i="1"/>
  <c r="H101" i="1"/>
  <c r="H95" i="1"/>
  <c r="L37" i="1"/>
  <c r="M13" i="1"/>
  <c r="L16" i="1"/>
  <c r="L18" i="1" s="1"/>
  <c r="L12" i="1" s="1"/>
  <c r="L35" i="1" s="1"/>
  <c r="G46" i="1"/>
  <c r="I39" i="1"/>
  <c r="I2" i="1"/>
  <c r="G90" i="1" l="1"/>
  <c r="G147" i="1"/>
  <c r="F145" i="1"/>
  <c r="E122" i="1"/>
  <c r="E134" i="1" s="1"/>
  <c r="E80" i="1"/>
  <c r="E127" i="1"/>
  <c r="K101" i="1"/>
  <c r="K95" i="1"/>
  <c r="H102" i="1"/>
  <c r="I100" i="1"/>
  <c r="N22" i="1"/>
  <c r="M41" i="1"/>
  <c r="M25" i="1"/>
  <c r="M27" i="1" s="1"/>
  <c r="M21" i="1" s="1"/>
  <c r="H46" i="1"/>
  <c r="H59" i="1" s="1"/>
  <c r="J47" i="1"/>
  <c r="J43" i="1"/>
  <c r="J75" i="1"/>
  <c r="J49" i="1"/>
  <c r="K43" i="1"/>
  <c r="K47" i="1"/>
  <c r="K75" i="1"/>
  <c r="K49" i="1"/>
  <c r="J95" i="1"/>
  <c r="J101" i="1"/>
  <c r="E81" i="1"/>
  <c r="I43" i="1"/>
  <c r="I49" i="1"/>
  <c r="I47" i="1"/>
  <c r="I46" i="1" s="1"/>
  <c r="I75" i="1"/>
  <c r="E109" i="1"/>
  <c r="E124" i="1"/>
  <c r="E141" i="1"/>
  <c r="H117" i="1"/>
  <c r="I95" i="1"/>
  <c r="I101" i="1"/>
  <c r="C135" i="1"/>
  <c r="H44" i="1"/>
  <c r="G59" i="1"/>
  <c r="M33" i="1"/>
  <c r="N4" i="1"/>
  <c r="M7" i="1"/>
  <c r="M9" i="1" s="1"/>
  <c r="M3" i="1" s="1"/>
  <c r="I94" i="1"/>
  <c r="H96" i="1"/>
  <c r="H90" i="1" s="1"/>
  <c r="H89" i="1"/>
  <c r="L3" i="1"/>
  <c r="N13" i="1"/>
  <c r="M16" i="1"/>
  <c r="M18" i="1" s="1"/>
  <c r="M12" i="1" s="1"/>
  <c r="M37" i="1"/>
  <c r="F74" i="1"/>
  <c r="F106" i="1"/>
  <c r="F79" i="1"/>
  <c r="H73" i="1" l="1"/>
  <c r="H60" i="1"/>
  <c r="K100" i="1"/>
  <c r="K102" i="1" s="1"/>
  <c r="J102" i="1"/>
  <c r="L100" i="1"/>
  <c r="F122" i="1"/>
  <c r="F123" i="1" s="1"/>
  <c r="F127" i="1"/>
  <c r="F80" i="1"/>
  <c r="J94" i="1"/>
  <c r="I96" i="1"/>
  <c r="I89" i="1"/>
  <c r="K59" i="1"/>
  <c r="K44" i="1"/>
  <c r="M39" i="1"/>
  <c r="E110" i="1"/>
  <c r="F105" i="1" s="1"/>
  <c r="F110" i="1" s="1"/>
  <c r="G105" i="1" s="1"/>
  <c r="H147" i="1"/>
  <c r="G145" i="1"/>
  <c r="F109" i="1"/>
  <c r="F124" i="1"/>
  <c r="J44" i="1"/>
  <c r="M30" i="1"/>
  <c r="M2" i="1"/>
  <c r="N33" i="1"/>
  <c r="O33" i="1" s="1"/>
  <c r="P4" i="1"/>
  <c r="N7" i="1"/>
  <c r="O4" i="1"/>
  <c r="G73" i="1"/>
  <c r="G60" i="1"/>
  <c r="C137" i="1"/>
  <c r="D135" i="1"/>
  <c r="D137" i="1" s="1"/>
  <c r="F141" i="1"/>
  <c r="E140" i="1"/>
  <c r="H120" i="1"/>
  <c r="I117" i="1" s="1"/>
  <c r="I121" i="1"/>
  <c r="E123" i="1"/>
  <c r="J96" i="1"/>
  <c r="K94" i="1"/>
  <c r="K96" i="1" s="1"/>
  <c r="K90" i="1" s="1"/>
  <c r="J89" i="1"/>
  <c r="L94" i="1"/>
  <c r="K89" i="1"/>
  <c r="M35" i="1"/>
  <c r="I59" i="1"/>
  <c r="I44" i="1"/>
  <c r="J46" i="1"/>
  <c r="J59" i="1" s="1"/>
  <c r="N16" i="1"/>
  <c r="N37" i="1"/>
  <c r="O37" i="1" s="1"/>
  <c r="P13" i="1"/>
  <c r="O13" i="1"/>
  <c r="L30" i="1"/>
  <c r="L2" i="1"/>
  <c r="J100" i="1"/>
  <c r="I102" i="1"/>
  <c r="F81" i="1"/>
  <c r="K46" i="1"/>
  <c r="N41" i="1"/>
  <c r="O41" i="1" s="1"/>
  <c r="P22" i="1"/>
  <c r="N25" i="1"/>
  <c r="O22" i="1"/>
  <c r="J60" i="1" l="1"/>
  <c r="J73" i="1"/>
  <c r="H145" i="1"/>
  <c r="I147" i="1"/>
  <c r="K73" i="1"/>
  <c r="K60" i="1"/>
  <c r="G141" i="1"/>
  <c r="F140" i="1"/>
  <c r="P25" i="1"/>
  <c r="Q22" i="1"/>
  <c r="P41" i="1"/>
  <c r="M75" i="1"/>
  <c r="M47" i="1"/>
  <c r="M49" i="1"/>
  <c r="M43" i="1"/>
  <c r="P37" i="1"/>
  <c r="P16" i="1"/>
  <c r="Q13" i="1"/>
  <c r="I120" i="1"/>
  <c r="J117" i="1" s="1"/>
  <c r="J121" i="1"/>
  <c r="N18" i="1"/>
  <c r="O16" i="1"/>
  <c r="N27" i="1"/>
  <c r="O25" i="1"/>
  <c r="L101" i="1"/>
  <c r="L95" i="1"/>
  <c r="G106" i="1"/>
  <c r="G79" i="1"/>
  <c r="G74" i="1"/>
  <c r="I90" i="1"/>
  <c r="I60" i="1"/>
  <c r="I73" i="1"/>
  <c r="N9" i="1"/>
  <c r="O7" i="1"/>
  <c r="M101" i="1"/>
  <c r="M95" i="1"/>
  <c r="E135" i="1"/>
  <c r="E137" i="1" s="1"/>
  <c r="H106" i="1"/>
  <c r="H79" i="1"/>
  <c r="H74" i="1"/>
  <c r="L75" i="1"/>
  <c r="L47" i="1"/>
  <c r="L43" i="1"/>
  <c r="L49" i="1"/>
  <c r="J90" i="1"/>
  <c r="Q4" i="1"/>
  <c r="P7" i="1"/>
  <c r="P33" i="1"/>
  <c r="F134" i="1"/>
  <c r="N3" i="1" l="1"/>
  <c r="O9" i="1"/>
  <c r="R4" i="1"/>
  <c r="Q7" i="1"/>
  <c r="Q9" i="1" s="1"/>
  <c r="Q3" i="1" s="1"/>
  <c r="Q33" i="1"/>
  <c r="L46" i="1"/>
  <c r="L59" i="1" s="1"/>
  <c r="H122" i="1"/>
  <c r="H127" i="1"/>
  <c r="H80" i="1"/>
  <c r="H134" i="1"/>
  <c r="M102" i="1"/>
  <c r="N100" i="1"/>
  <c r="O100" i="1" s="1"/>
  <c r="N21" i="1"/>
  <c r="O27" i="1"/>
  <c r="H124" i="1"/>
  <c r="H109" i="1"/>
  <c r="N12" i="1"/>
  <c r="O18" i="1"/>
  <c r="M59" i="1"/>
  <c r="M44" i="1"/>
  <c r="J147" i="1"/>
  <c r="I145" i="1"/>
  <c r="M94" i="1"/>
  <c r="M96" i="1" s="1"/>
  <c r="M90" i="1" s="1"/>
  <c r="L89" i="1"/>
  <c r="L96" i="1"/>
  <c r="M46" i="1"/>
  <c r="R22" i="1"/>
  <c r="Q41" i="1"/>
  <c r="Q25" i="1"/>
  <c r="Q27" i="1" s="1"/>
  <c r="Q21" i="1" s="1"/>
  <c r="Q39" i="1" s="1"/>
  <c r="J79" i="1"/>
  <c r="J106" i="1"/>
  <c r="J74" i="1"/>
  <c r="J120" i="1"/>
  <c r="K117" i="1" s="1"/>
  <c r="K121" i="1"/>
  <c r="G122" i="1"/>
  <c r="G127" i="1"/>
  <c r="G80" i="1"/>
  <c r="G134" i="1"/>
  <c r="G124" i="1"/>
  <c r="G109" i="1"/>
  <c r="R13" i="1"/>
  <c r="Q37" i="1"/>
  <c r="Q16" i="1"/>
  <c r="Q18" i="1" s="1"/>
  <c r="Q12" i="1" s="1"/>
  <c r="Q35" i="1" s="1"/>
  <c r="G81" i="1"/>
  <c r="H81" i="1" s="1"/>
  <c r="I81" i="1" s="1"/>
  <c r="J81" i="1" s="1"/>
  <c r="K81" i="1" s="1"/>
  <c r="I74" i="1"/>
  <c r="I106" i="1"/>
  <c r="I79" i="1"/>
  <c r="M100" i="1"/>
  <c r="L102" i="1"/>
  <c r="P27" i="1"/>
  <c r="H141" i="1"/>
  <c r="G140" i="1"/>
  <c r="K106" i="1"/>
  <c r="K79" i="1"/>
  <c r="K74" i="1"/>
  <c r="P18" i="1"/>
  <c r="F135" i="1"/>
  <c r="F137" i="1" s="1"/>
  <c r="P9" i="1"/>
  <c r="L44" i="1"/>
  <c r="N94" i="1"/>
  <c r="O94" i="1" s="1"/>
  <c r="M89" i="1"/>
  <c r="L73" i="1" l="1"/>
  <c r="L60" i="1"/>
  <c r="H140" i="1"/>
  <c r="I141" i="1"/>
  <c r="P21" i="1"/>
  <c r="S13" i="1"/>
  <c r="R37" i="1"/>
  <c r="R16" i="1"/>
  <c r="R18" i="1" s="1"/>
  <c r="R12" i="1" s="1"/>
  <c r="R35" i="1" s="1"/>
  <c r="K120" i="1"/>
  <c r="L117" i="1" s="1"/>
  <c r="L121" i="1"/>
  <c r="N157" i="1"/>
  <c r="M73" i="1"/>
  <c r="M60" i="1"/>
  <c r="K147" i="1"/>
  <c r="J145" i="1"/>
  <c r="P12" i="1"/>
  <c r="I134" i="1"/>
  <c r="I127" i="1"/>
  <c r="I122" i="1"/>
  <c r="I80" i="1"/>
  <c r="G110" i="1"/>
  <c r="H105" i="1" s="1"/>
  <c r="H110" i="1" s="1"/>
  <c r="I105" i="1" s="1"/>
  <c r="I110" i="1" s="1"/>
  <c r="J105" i="1" s="1"/>
  <c r="G123" i="1"/>
  <c r="J124" i="1"/>
  <c r="J109" i="1"/>
  <c r="N2" i="1"/>
  <c r="N30" i="1"/>
  <c r="O3" i="1"/>
  <c r="Q30" i="1"/>
  <c r="Q2" i="1"/>
  <c r="I124" i="1"/>
  <c r="I109" i="1"/>
  <c r="J127" i="1"/>
  <c r="J80" i="1"/>
  <c r="J122" i="1"/>
  <c r="J134" i="1" s="1"/>
  <c r="L90" i="1"/>
  <c r="H123" i="1"/>
  <c r="K124" i="1"/>
  <c r="K109" i="1"/>
  <c r="R41" i="1"/>
  <c r="R25" i="1"/>
  <c r="S22" i="1"/>
  <c r="N39" i="1"/>
  <c r="O39" i="1" s="1"/>
  <c r="O21" i="1"/>
  <c r="N35" i="1"/>
  <c r="O35" i="1" s="1"/>
  <c r="O12" i="1"/>
  <c r="R33" i="1"/>
  <c r="R7" i="1"/>
  <c r="R9" i="1" s="1"/>
  <c r="R3" i="1" s="1"/>
  <c r="S4" i="1"/>
  <c r="G135" i="1"/>
  <c r="G137" i="1" s="1"/>
  <c r="P3" i="1"/>
  <c r="K127" i="1"/>
  <c r="K80" i="1"/>
  <c r="K122" i="1"/>
  <c r="S25" i="1" l="1"/>
  <c r="S27" i="1" s="1"/>
  <c r="S21" i="1" s="1"/>
  <c r="S39" i="1" s="1"/>
  <c r="S41" i="1"/>
  <c r="T22" i="1"/>
  <c r="Q95" i="1"/>
  <c r="Q101" i="1"/>
  <c r="K145" i="1"/>
  <c r="L147" i="1"/>
  <c r="P2" i="1"/>
  <c r="P30" i="1"/>
  <c r="P35" i="1"/>
  <c r="S7" i="1"/>
  <c r="S9" i="1" s="1"/>
  <c r="S33" i="1"/>
  <c r="T4" i="1"/>
  <c r="N101" i="1"/>
  <c r="N95" i="1"/>
  <c r="O30" i="1"/>
  <c r="F157" i="1"/>
  <c r="E157" i="1"/>
  <c r="M157" i="1"/>
  <c r="D157" i="1"/>
  <c r="L157" i="1"/>
  <c r="C157" i="1"/>
  <c r="N158" i="1"/>
  <c r="J157" i="1"/>
  <c r="I157" i="1"/>
  <c r="H157" i="1"/>
  <c r="K157" i="1"/>
  <c r="G157" i="1"/>
  <c r="R30" i="1"/>
  <c r="M79" i="1"/>
  <c r="M74" i="1"/>
  <c r="M106" i="1"/>
  <c r="H135" i="1"/>
  <c r="H137" i="1" s="1"/>
  <c r="M121" i="1"/>
  <c r="L120" i="1"/>
  <c r="M117" i="1" s="1"/>
  <c r="J141" i="1"/>
  <c r="I140" i="1"/>
  <c r="R27" i="1"/>
  <c r="J123" i="1"/>
  <c r="K123" i="1" s="1"/>
  <c r="N47" i="1"/>
  <c r="N75" i="1"/>
  <c r="O75" i="1" s="1"/>
  <c r="N49" i="1"/>
  <c r="O49" i="1" s="1"/>
  <c r="N43" i="1"/>
  <c r="O2" i="1"/>
  <c r="N153" i="1" s="1"/>
  <c r="S16" i="1"/>
  <c r="S18" i="1" s="1"/>
  <c r="S12" i="1" s="1"/>
  <c r="S35" i="1" s="1"/>
  <c r="T13" i="1"/>
  <c r="S37" i="1"/>
  <c r="K134" i="1"/>
  <c r="J110" i="1"/>
  <c r="K105" i="1" s="1"/>
  <c r="K110" i="1" s="1"/>
  <c r="L105" i="1" s="1"/>
  <c r="Q75" i="1"/>
  <c r="Q43" i="1"/>
  <c r="Q49" i="1"/>
  <c r="Q47" i="1"/>
  <c r="Q46" i="1" s="1"/>
  <c r="I123" i="1"/>
  <c r="P39" i="1"/>
  <c r="L106" i="1"/>
  <c r="L74" i="1"/>
  <c r="L79" i="1"/>
  <c r="S3" i="1" l="1"/>
  <c r="T25" i="1"/>
  <c r="T41" i="1"/>
  <c r="U22" i="1"/>
  <c r="K141" i="1"/>
  <c r="J140" i="1"/>
  <c r="P101" i="1"/>
  <c r="P95" i="1"/>
  <c r="R100" i="1"/>
  <c r="L134" i="1"/>
  <c r="L127" i="1"/>
  <c r="L80" i="1"/>
  <c r="L122" i="1"/>
  <c r="L123" i="1" s="1"/>
  <c r="L81" i="1"/>
  <c r="M81" i="1" s="1"/>
  <c r="F153" i="1"/>
  <c r="H153" i="1"/>
  <c r="G153" i="1"/>
  <c r="E153" i="1"/>
  <c r="M153" i="1"/>
  <c r="L153" i="1"/>
  <c r="K153" i="1"/>
  <c r="I153" i="1"/>
  <c r="D153" i="1"/>
  <c r="C153" i="1"/>
  <c r="J153" i="1"/>
  <c r="Q89" i="1"/>
  <c r="R94" i="1"/>
  <c r="M109" i="1"/>
  <c r="M124" i="1"/>
  <c r="J158" i="1"/>
  <c r="L158" i="1"/>
  <c r="C158" i="1"/>
  <c r="K158" i="1"/>
  <c r="I158" i="1"/>
  <c r="M158" i="1"/>
  <c r="H158" i="1"/>
  <c r="F158" i="1"/>
  <c r="E158" i="1"/>
  <c r="D158" i="1"/>
  <c r="G158" i="1"/>
  <c r="N155" i="1"/>
  <c r="P49" i="1"/>
  <c r="P43" i="1"/>
  <c r="P75" i="1"/>
  <c r="P47" i="1"/>
  <c r="Q59" i="1"/>
  <c r="Q44" i="1"/>
  <c r="N121" i="1"/>
  <c r="M120" i="1"/>
  <c r="N117" i="1" s="1"/>
  <c r="R21" i="1"/>
  <c r="M147" i="1"/>
  <c r="L145" i="1"/>
  <c r="I135" i="1"/>
  <c r="N44" i="1"/>
  <c r="O44" i="1" s="1"/>
  <c r="O43" i="1"/>
  <c r="L124" i="1"/>
  <c r="L109" i="1"/>
  <c r="L110" i="1" s="1"/>
  <c r="M105" i="1" s="1"/>
  <c r="M110" i="1" s="1"/>
  <c r="N105" i="1" s="1"/>
  <c r="U13" i="1"/>
  <c r="T16" i="1"/>
  <c r="T37" i="1"/>
  <c r="P94" i="1"/>
  <c r="O95" i="1"/>
  <c r="N89" i="1"/>
  <c r="O89" i="1" s="1"/>
  <c r="AB95" i="1"/>
  <c r="N96" i="1"/>
  <c r="T33" i="1"/>
  <c r="T7" i="1"/>
  <c r="U4" i="1"/>
  <c r="N46" i="1"/>
  <c r="O46" i="1" s="1"/>
  <c r="O47" i="1"/>
  <c r="M122" i="1"/>
  <c r="M123" i="1" s="1"/>
  <c r="M127" i="1"/>
  <c r="M80" i="1"/>
  <c r="N102" i="1"/>
  <c r="O102" i="1" s="1"/>
  <c r="O101" i="1"/>
  <c r="P100" i="1"/>
  <c r="F155" i="1" l="1"/>
  <c r="F154" i="1" s="1"/>
  <c r="K155" i="1"/>
  <c r="K154" i="1" s="1"/>
  <c r="N154" i="1"/>
  <c r="J155" i="1"/>
  <c r="J154" i="1" s="1"/>
  <c r="I155" i="1"/>
  <c r="I154" i="1" s="1"/>
  <c r="E155" i="1"/>
  <c r="E154" i="1" s="1"/>
  <c r="D155" i="1"/>
  <c r="D154" i="1" s="1"/>
  <c r="C155" i="1"/>
  <c r="C154" i="1" s="1"/>
  <c r="G155" i="1"/>
  <c r="G154" i="1" s="1"/>
  <c r="M155" i="1"/>
  <c r="M154" i="1" s="1"/>
  <c r="L155" i="1"/>
  <c r="L154" i="1" s="1"/>
  <c r="H155" i="1"/>
  <c r="H154" i="1" s="1"/>
  <c r="P44" i="1"/>
  <c r="P59" i="1"/>
  <c r="Q94" i="1"/>
  <c r="Q96" i="1" s="1"/>
  <c r="Q90" i="1" s="1"/>
  <c r="P89" i="1"/>
  <c r="P96" i="1"/>
  <c r="V13" i="1"/>
  <c r="U16" i="1"/>
  <c r="U18" i="1" s="1"/>
  <c r="U12" i="1" s="1"/>
  <c r="U35" i="1" s="1"/>
  <c r="U37" i="1"/>
  <c r="V4" i="1"/>
  <c r="U33" i="1"/>
  <c r="U7" i="1"/>
  <c r="U9" i="1" s="1"/>
  <c r="U3" i="1" s="1"/>
  <c r="P102" i="1"/>
  <c r="Q100" i="1"/>
  <c r="Q102" i="1" s="1"/>
  <c r="M134" i="1"/>
  <c r="N59" i="1"/>
  <c r="I137" i="1"/>
  <c r="J135" i="1"/>
  <c r="R39" i="1"/>
  <c r="R2" i="1"/>
  <c r="AB121" i="1"/>
  <c r="AO121" i="1"/>
  <c r="O121" i="1"/>
  <c r="V22" i="1"/>
  <c r="U25" i="1"/>
  <c r="U27" i="1" s="1"/>
  <c r="U21" i="1" s="1"/>
  <c r="U39" i="1" s="1"/>
  <c r="U41" i="1"/>
  <c r="S30" i="1"/>
  <c r="S2" i="1"/>
  <c r="L141" i="1"/>
  <c r="K140" i="1"/>
  <c r="Q73" i="1"/>
  <c r="Q60" i="1"/>
  <c r="T9" i="1"/>
  <c r="N90" i="1"/>
  <c r="O90" i="1" s="1"/>
  <c r="O96" i="1"/>
  <c r="P121" i="1"/>
  <c r="N120" i="1"/>
  <c r="O117" i="1"/>
  <c r="T18" i="1"/>
  <c r="N147" i="1"/>
  <c r="M145" i="1"/>
  <c r="P46" i="1"/>
  <c r="T27" i="1"/>
  <c r="T21" i="1" l="1"/>
  <c r="R95" i="1"/>
  <c r="R101" i="1"/>
  <c r="S43" i="1"/>
  <c r="S47" i="1"/>
  <c r="S46" i="1" s="1"/>
  <c r="S75" i="1"/>
  <c r="S49" i="1"/>
  <c r="V16" i="1"/>
  <c r="V37" i="1"/>
  <c r="W13" i="1"/>
  <c r="P90" i="1"/>
  <c r="T3" i="1"/>
  <c r="U30" i="1"/>
  <c r="U2" i="1"/>
  <c r="J137" i="1"/>
  <c r="K135" i="1"/>
  <c r="V33" i="1"/>
  <c r="W4" i="1"/>
  <c r="V7" i="1"/>
  <c r="V9" i="1" s="1"/>
  <c r="V3" i="1" s="1"/>
  <c r="P73" i="1"/>
  <c r="P60" i="1"/>
  <c r="Q106" i="1"/>
  <c r="Q79" i="1"/>
  <c r="Q74" i="1"/>
  <c r="W22" i="1"/>
  <c r="V41" i="1"/>
  <c r="V25" i="1"/>
  <c r="V27" i="1" s="1"/>
  <c r="V21" i="1" s="1"/>
  <c r="V39" i="1" s="1"/>
  <c r="T12" i="1"/>
  <c r="L140" i="1"/>
  <c r="M141" i="1"/>
  <c r="N60" i="1"/>
  <c r="O60" i="1" s="1"/>
  <c r="N73" i="1"/>
  <c r="O59" i="1"/>
  <c r="S95" i="1"/>
  <c r="S101" i="1"/>
  <c r="R43" i="1"/>
  <c r="R47" i="1"/>
  <c r="R75" i="1"/>
  <c r="R49" i="1"/>
  <c r="P147" i="1"/>
  <c r="O147" i="1"/>
  <c r="N145" i="1"/>
  <c r="O145" i="1" s="1"/>
  <c r="P117" i="1"/>
  <c r="O120" i="1"/>
  <c r="R46" i="1" l="1"/>
  <c r="T39" i="1"/>
  <c r="R44" i="1"/>
  <c r="R59" i="1"/>
  <c r="Q134" i="1"/>
  <c r="Q122" i="1"/>
  <c r="Q80" i="1"/>
  <c r="V30" i="1"/>
  <c r="S44" i="1"/>
  <c r="S59" i="1"/>
  <c r="Q147" i="1"/>
  <c r="P145" i="1"/>
  <c r="S100" i="1"/>
  <c r="R102" i="1"/>
  <c r="X22" i="1"/>
  <c r="W41" i="1"/>
  <c r="W25" i="1"/>
  <c r="K137" i="1"/>
  <c r="L135" i="1"/>
  <c r="U101" i="1"/>
  <c r="U95" i="1"/>
  <c r="W16" i="1"/>
  <c r="W18" i="1" s="1"/>
  <c r="W12" i="1" s="1"/>
  <c r="W35" i="1" s="1"/>
  <c r="W37" i="1"/>
  <c r="X13" i="1"/>
  <c r="R96" i="1"/>
  <c r="R89" i="1"/>
  <c r="S94" i="1"/>
  <c r="T35" i="1"/>
  <c r="M140" i="1"/>
  <c r="P120" i="1"/>
  <c r="Q121" i="1"/>
  <c r="U75" i="1"/>
  <c r="U47" i="1"/>
  <c r="U49" i="1"/>
  <c r="U43" i="1"/>
  <c r="N74" i="1"/>
  <c r="O74" i="1" s="1"/>
  <c r="N79" i="1"/>
  <c r="N106" i="1"/>
  <c r="O73" i="1"/>
  <c r="P106" i="1"/>
  <c r="P79" i="1"/>
  <c r="P74" i="1"/>
  <c r="Q124" i="1"/>
  <c r="Q109" i="1"/>
  <c r="T30" i="1"/>
  <c r="T2" i="1"/>
  <c r="T100" i="1"/>
  <c r="S102" i="1"/>
  <c r="X4" i="1"/>
  <c r="W33" i="1"/>
  <c r="W7" i="1"/>
  <c r="W9" i="1" s="1"/>
  <c r="S96" i="1"/>
  <c r="T94" i="1"/>
  <c r="S89" i="1"/>
  <c r="V18" i="1"/>
  <c r="Y4" i="1" l="1"/>
  <c r="X7" i="1"/>
  <c r="X9" i="1" s="1"/>
  <c r="X3" i="1" s="1"/>
  <c r="X33" i="1"/>
  <c r="P122" i="1"/>
  <c r="P80" i="1"/>
  <c r="N109" i="1"/>
  <c r="N124" i="1"/>
  <c r="O124" i="1" s="1"/>
  <c r="O128" i="1" s="1"/>
  <c r="O106" i="1"/>
  <c r="V94" i="1"/>
  <c r="U89" i="1"/>
  <c r="W27" i="1"/>
  <c r="S60" i="1"/>
  <c r="S73" i="1"/>
  <c r="R90" i="1"/>
  <c r="P124" i="1"/>
  <c r="P109" i="1"/>
  <c r="V100" i="1"/>
  <c r="L137" i="1"/>
  <c r="M135" i="1"/>
  <c r="M137" i="1" s="1"/>
  <c r="R60" i="1"/>
  <c r="R73" i="1"/>
  <c r="T101" i="1"/>
  <c r="T95" i="1"/>
  <c r="U46" i="1"/>
  <c r="Q117" i="1"/>
  <c r="X37" i="1"/>
  <c r="X16" i="1"/>
  <c r="X18" i="1" s="1"/>
  <c r="X12" i="1" s="1"/>
  <c r="X35" i="1" s="1"/>
  <c r="Y13" i="1"/>
  <c r="R147" i="1"/>
  <c r="Q145" i="1"/>
  <c r="N122" i="1"/>
  <c r="N134" i="1"/>
  <c r="N127" i="1"/>
  <c r="B126" i="1" s="1"/>
  <c r="N80" i="1"/>
  <c r="O80" i="1" s="1"/>
  <c r="O79" i="1"/>
  <c r="N81" i="1"/>
  <c r="U59" i="1"/>
  <c r="U44" i="1"/>
  <c r="V12" i="1"/>
  <c r="W3" i="1"/>
  <c r="Y22" i="1"/>
  <c r="X41" i="1"/>
  <c r="X25" i="1"/>
  <c r="X27" i="1" s="1"/>
  <c r="X21" i="1" s="1"/>
  <c r="X39" i="1" s="1"/>
  <c r="S90" i="1"/>
  <c r="T47" i="1"/>
  <c r="T49" i="1"/>
  <c r="T75" i="1"/>
  <c r="T43" i="1"/>
  <c r="N141" i="1"/>
  <c r="P141" i="1" l="1"/>
  <c r="O141" i="1"/>
  <c r="N140" i="1"/>
  <c r="O140" i="1" s="1"/>
  <c r="Z22" i="1"/>
  <c r="Y41" i="1"/>
  <c r="Y25" i="1"/>
  <c r="Y27" i="1" s="1"/>
  <c r="Y21" i="1" s="1"/>
  <c r="Y39" i="1" s="1"/>
  <c r="P81" i="1"/>
  <c r="Q81" i="1" s="1"/>
  <c r="O81" i="1"/>
  <c r="P123" i="1"/>
  <c r="Q123" i="1" s="1"/>
  <c r="Z4" i="1"/>
  <c r="Y7" i="1"/>
  <c r="Y9" i="1" s="1"/>
  <c r="Y33" i="1"/>
  <c r="W30" i="1"/>
  <c r="Z13" i="1"/>
  <c r="Y37" i="1"/>
  <c r="Y16" i="1"/>
  <c r="Y18" i="1" s="1"/>
  <c r="T44" i="1"/>
  <c r="U100" i="1"/>
  <c r="U102" i="1" s="1"/>
  <c r="T102" i="1"/>
  <c r="N135" i="1"/>
  <c r="O134" i="1"/>
  <c r="S106" i="1"/>
  <c r="S79" i="1"/>
  <c r="S74" i="1"/>
  <c r="O109" i="1"/>
  <c r="N110" i="1"/>
  <c r="N123" i="1"/>
  <c r="O122" i="1"/>
  <c r="R121" i="1"/>
  <c r="Q120" i="1"/>
  <c r="V35" i="1"/>
  <c r="V2" i="1"/>
  <c r="T96" i="1"/>
  <c r="U94" i="1"/>
  <c r="U96" i="1" s="1"/>
  <c r="U90" i="1" s="1"/>
  <c r="T89" i="1"/>
  <c r="D174" i="1"/>
  <c r="D173" i="1"/>
  <c r="U73" i="1"/>
  <c r="U60" i="1"/>
  <c r="R145" i="1"/>
  <c r="S147" i="1"/>
  <c r="T46" i="1"/>
  <c r="P134" i="1"/>
  <c r="X2" i="1"/>
  <c r="X30" i="1"/>
  <c r="R79" i="1"/>
  <c r="R106" i="1"/>
  <c r="R74" i="1"/>
  <c r="W21" i="1"/>
  <c r="P135" i="1" l="1"/>
  <c r="AA13" i="1"/>
  <c r="Z16" i="1"/>
  <c r="Z18" i="1" s="1"/>
  <c r="Z12" i="1" s="1"/>
  <c r="Z35" i="1" s="1"/>
  <c r="Z37" i="1"/>
  <c r="S80" i="1"/>
  <c r="S122" i="1"/>
  <c r="S134" i="1"/>
  <c r="R117" i="1"/>
  <c r="T59" i="1"/>
  <c r="Z33" i="1"/>
  <c r="Z7" i="1"/>
  <c r="Z9" i="1" s="1"/>
  <c r="Z3" i="1" s="1"/>
  <c r="AA4" i="1"/>
  <c r="W39" i="1"/>
  <c r="T90" i="1"/>
  <c r="R122" i="1"/>
  <c r="R80" i="1"/>
  <c r="X49" i="1"/>
  <c r="X75" i="1"/>
  <c r="X43" i="1"/>
  <c r="X47" i="1"/>
  <c r="W101" i="1"/>
  <c r="W95" i="1"/>
  <c r="W2" i="1"/>
  <c r="Q141" i="1"/>
  <c r="P140" i="1"/>
  <c r="S145" i="1"/>
  <c r="V47" i="1"/>
  <c r="V49" i="1"/>
  <c r="V75" i="1"/>
  <c r="V43" i="1"/>
  <c r="O110" i="1"/>
  <c r="P105" i="1"/>
  <c r="P110" i="1" s="1"/>
  <c r="Q105" i="1" s="1"/>
  <c r="Q110" i="1" s="1"/>
  <c r="R105" i="1" s="1"/>
  <c r="O135" i="1"/>
  <c r="N137" i="1"/>
  <c r="O137" i="1" s="1"/>
  <c r="Y12" i="1"/>
  <c r="R81" i="1"/>
  <c r="S81" i="1" s="1"/>
  <c r="Z41" i="1"/>
  <c r="Z25" i="1"/>
  <c r="Z27" i="1" s="1"/>
  <c r="Z21" i="1" s="1"/>
  <c r="Z39" i="1" s="1"/>
  <c r="AA22" i="1"/>
  <c r="R124" i="1"/>
  <c r="R109" i="1"/>
  <c r="X101" i="1"/>
  <c r="X95" i="1"/>
  <c r="S124" i="1"/>
  <c r="S109" i="1"/>
  <c r="Y3" i="1"/>
  <c r="U79" i="1"/>
  <c r="U74" i="1"/>
  <c r="U106" i="1"/>
  <c r="V95" i="1"/>
  <c r="V101" i="1"/>
  <c r="R141" i="1" l="1"/>
  <c r="Q140" i="1"/>
  <c r="Z30" i="1"/>
  <c r="Z2" i="1"/>
  <c r="W75" i="1"/>
  <c r="W43" i="1"/>
  <c r="W49" i="1"/>
  <c r="W47" i="1"/>
  <c r="W46" i="1" s="1"/>
  <c r="W89" i="1"/>
  <c r="X94" i="1"/>
  <c r="X96" i="1" s="1"/>
  <c r="W96" i="1"/>
  <c r="AC13" i="1"/>
  <c r="AA16" i="1"/>
  <c r="AA37" i="1"/>
  <c r="AB37" i="1" s="1"/>
  <c r="AB13" i="1"/>
  <c r="AA25" i="1"/>
  <c r="AA41" i="1"/>
  <c r="AB41" i="1" s="1"/>
  <c r="AC22" i="1"/>
  <c r="AB22" i="1"/>
  <c r="R123" i="1"/>
  <c r="S123" i="1"/>
  <c r="V44" i="1"/>
  <c r="R134" i="1"/>
  <c r="P137" i="1"/>
  <c r="Q135" i="1"/>
  <c r="Q137" i="1" s="1"/>
  <c r="X46" i="1"/>
  <c r="R120" i="1"/>
  <c r="S121" i="1"/>
  <c r="X100" i="1"/>
  <c r="X102" i="1" s="1"/>
  <c r="T73" i="1"/>
  <c r="T60" i="1"/>
  <c r="W94" i="1"/>
  <c r="V89" i="1"/>
  <c r="V96" i="1"/>
  <c r="Y94" i="1"/>
  <c r="X89" i="1"/>
  <c r="X44" i="1"/>
  <c r="X59" i="1"/>
  <c r="Y30" i="1"/>
  <c r="Y2" i="1"/>
  <c r="U109" i="1"/>
  <c r="U124" i="1"/>
  <c r="Y35" i="1"/>
  <c r="U122" i="1"/>
  <c r="U80" i="1"/>
  <c r="U134" i="1"/>
  <c r="V102" i="1"/>
  <c r="W100" i="1"/>
  <c r="W102" i="1" s="1"/>
  <c r="Y100" i="1"/>
  <c r="R110" i="1"/>
  <c r="S105" i="1" s="1"/>
  <c r="S110" i="1" s="1"/>
  <c r="T105" i="1" s="1"/>
  <c r="V46" i="1"/>
  <c r="V59" i="1" s="1"/>
  <c r="AA7" i="1"/>
  <c r="AA33" i="1"/>
  <c r="AB33" i="1" s="1"/>
  <c r="AC4" i="1"/>
  <c r="AB4" i="1"/>
  <c r="V73" i="1" l="1"/>
  <c r="V60" i="1"/>
  <c r="X90" i="1"/>
  <c r="R135" i="1"/>
  <c r="W90" i="1"/>
  <c r="W59" i="1"/>
  <c r="W44" i="1"/>
  <c r="S141" i="1"/>
  <c r="R140" i="1"/>
  <c r="X60" i="1"/>
  <c r="X73" i="1"/>
  <c r="Y49" i="1"/>
  <c r="Y75" i="1"/>
  <c r="Y43" i="1"/>
  <c r="Y47" i="1"/>
  <c r="AC33" i="1"/>
  <c r="AD4" i="1"/>
  <c r="AC7" i="1"/>
  <c r="V90" i="1"/>
  <c r="Z75" i="1"/>
  <c r="Z43" i="1"/>
  <c r="Z47" i="1"/>
  <c r="Z46" i="1" s="1"/>
  <c r="Z49" i="1"/>
  <c r="Y95" i="1"/>
  <c r="Y101" i="1"/>
  <c r="AA9" i="1"/>
  <c r="AB7" i="1"/>
  <c r="AA18" i="1"/>
  <c r="AB16" i="1"/>
  <c r="Z95" i="1"/>
  <c r="Z101" i="1"/>
  <c r="AD22" i="1"/>
  <c r="AC25" i="1"/>
  <c r="AC41" i="1"/>
  <c r="T106" i="1"/>
  <c r="T74" i="1"/>
  <c r="T79" i="1"/>
  <c r="T147" i="1"/>
  <c r="AA27" i="1"/>
  <c r="AB25" i="1"/>
  <c r="S117" i="1"/>
  <c r="AD13" i="1"/>
  <c r="AC37" i="1"/>
  <c r="AC16" i="1"/>
  <c r="T80" i="1" l="1"/>
  <c r="T122" i="1"/>
  <c r="T134" i="1"/>
  <c r="T81" i="1"/>
  <c r="U81" i="1" s="1"/>
  <c r="V81" i="1" s="1"/>
  <c r="AA3" i="1"/>
  <c r="AB9" i="1"/>
  <c r="Y46" i="1"/>
  <c r="W73" i="1"/>
  <c r="W60" i="1"/>
  <c r="X74" i="1"/>
  <c r="X79" i="1"/>
  <c r="X106" i="1"/>
  <c r="Y89" i="1"/>
  <c r="Z94" i="1"/>
  <c r="Y96" i="1"/>
  <c r="Z96" i="1"/>
  <c r="Z89" i="1"/>
  <c r="AA94" i="1"/>
  <c r="AB94" i="1" s="1"/>
  <c r="Z59" i="1"/>
  <c r="Z44" i="1"/>
  <c r="AC18" i="1"/>
  <c r="Z100" i="1"/>
  <c r="Y102" i="1"/>
  <c r="AA21" i="1"/>
  <c r="AB27" i="1"/>
  <c r="R137" i="1"/>
  <c r="S135" i="1"/>
  <c r="S137" i="1" s="1"/>
  <c r="AC27" i="1"/>
  <c r="AC9" i="1"/>
  <c r="T141" i="1"/>
  <c r="S140" i="1"/>
  <c r="V74" i="1"/>
  <c r="V79" i="1"/>
  <c r="V106" i="1"/>
  <c r="Y59" i="1"/>
  <c r="Y44" i="1"/>
  <c r="T124" i="1"/>
  <c r="T109" i="1"/>
  <c r="AA100" i="1"/>
  <c r="AB100" i="1" s="1"/>
  <c r="Z102" i="1"/>
  <c r="AD16" i="1"/>
  <c r="AD18" i="1" s="1"/>
  <c r="AD12" i="1" s="1"/>
  <c r="AD35" i="1" s="1"/>
  <c r="AD37" i="1"/>
  <c r="AE13" i="1"/>
  <c r="S120" i="1"/>
  <c r="T121" i="1"/>
  <c r="T145" i="1"/>
  <c r="U147" i="1"/>
  <c r="AE22" i="1"/>
  <c r="AD41" i="1"/>
  <c r="AD25" i="1"/>
  <c r="AD27" i="1" s="1"/>
  <c r="AD21" i="1" s="1"/>
  <c r="AD39" i="1" s="1"/>
  <c r="AA12" i="1"/>
  <c r="AB18" i="1"/>
  <c r="AD33" i="1"/>
  <c r="AE4" i="1"/>
  <c r="AD7" i="1"/>
  <c r="AD9" i="1" s="1"/>
  <c r="AD3" i="1" s="1"/>
  <c r="T117" i="1" l="1"/>
  <c r="AA35" i="1"/>
  <c r="AB35" i="1" s="1"/>
  <c r="AB12" i="1"/>
  <c r="Y90" i="1"/>
  <c r="AE41" i="1"/>
  <c r="AE25" i="1"/>
  <c r="AE27" i="1" s="1"/>
  <c r="AE21" i="1" s="1"/>
  <c r="AE39" i="1" s="1"/>
  <c r="AF22" i="1"/>
  <c r="V147" i="1"/>
  <c r="U145" i="1"/>
  <c r="V122" i="1"/>
  <c r="V123" i="1" s="1"/>
  <c r="V80" i="1"/>
  <c r="AC3" i="1"/>
  <c r="AC12" i="1"/>
  <c r="X124" i="1"/>
  <c r="X109" i="1"/>
  <c r="T135" i="1"/>
  <c r="T110" i="1"/>
  <c r="U105" i="1" s="1"/>
  <c r="U110" i="1" s="1"/>
  <c r="V105" i="1" s="1"/>
  <c r="V110" i="1" s="1"/>
  <c r="W105" i="1" s="1"/>
  <c r="W106" i="1"/>
  <c r="W74" i="1"/>
  <c r="W79" i="1"/>
  <c r="T140" i="1"/>
  <c r="U141" i="1"/>
  <c r="Z90" i="1"/>
  <c r="AC21" i="1"/>
  <c r="X80" i="1"/>
  <c r="X122" i="1"/>
  <c r="X134" i="1" s="1"/>
  <c r="AA30" i="1"/>
  <c r="AA2" i="1"/>
  <c r="AB3" i="1"/>
  <c r="T123" i="1"/>
  <c r="U123" i="1" s="1"/>
  <c r="V109" i="1"/>
  <c r="V124" i="1"/>
  <c r="AA39" i="1"/>
  <c r="AB39" i="1" s="1"/>
  <c r="AB21" i="1"/>
  <c r="Y60" i="1"/>
  <c r="Y73" i="1"/>
  <c r="Z73" i="1"/>
  <c r="Z60" i="1"/>
  <c r="AD2" i="1"/>
  <c r="AD30" i="1"/>
  <c r="AE16" i="1"/>
  <c r="AE37" i="1"/>
  <c r="AF13" i="1"/>
  <c r="AE7" i="1"/>
  <c r="AE9" i="1" s="1"/>
  <c r="AE3" i="1" s="1"/>
  <c r="AF4" i="1"/>
  <c r="AE33" i="1"/>
  <c r="AE30" i="1" l="1"/>
  <c r="AC39" i="1"/>
  <c r="V134" i="1"/>
  <c r="AG22" i="1"/>
  <c r="AF41" i="1"/>
  <c r="AF25" i="1"/>
  <c r="AF27" i="1" s="1"/>
  <c r="AF21" i="1" s="1"/>
  <c r="AF39" i="1" s="1"/>
  <c r="Z79" i="1"/>
  <c r="Z106" i="1"/>
  <c r="Z74" i="1"/>
  <c r="AA75" i="1"/>
  <c r="AB75" i="1" s="1"/>
  <c r="AA43" i="1"/>
  <c r="AA47" i="1"/>
  <c r="AA49" i="1"/>
  <c r="AB49" i="1" s="1"/>
  <c r="AB2" i="1"/>
  <c r="AA95" i="1"/>
  <c r="AA101" i="1"/>
  <c r="AB30" i="1"/>
  <c r="AD95" i="1"/>
  <c r="AD101" i="1"/>
  <c r="W122" i="1"/>
  <c r="W123" i="1" s="1"/>
  <c r="X123" i="1" s="1"/>
  <c r="W80" i="1"/>
  <c r="AC30" i="1"/>
  <c r="AC2" i="1"/>
  <c r="W147" i="1"/>
  <c r="V145" i="1"/>
  <c r="U121" i="1"/>
  <c r="T120" i="1"/>
  <c r="AF37" i="1"/>
  <c r="AF16" i="1"/>
  <c r="AF18" i="1" s="1"/>
  <c r="AF12" i="1" s="1"/>
  <c r="AF35" i="1" s="1"/>
  <c r="AG13" i="1"/>
  <c r="AC35" i="1"/>
  <c r="AE18" i="1"/>
  <c r="W81" i="1"/>
  <c r="X81" i="1" s="1"/>
  <c r="Y81" i="1" s="1"/>
  <c r="Z81" i="1" s="1"/>
  <c r="AD75" i="1"/>
  <c r="AD47" i="1"/>
  <c r="AD49" i="1"/>
  <c r="AD43" i="1"/>
  <c r="Y106" i="1"/>
  <c r="Y79" i="1"/>
  <c r="Y74" i="1"/>
  <c r="U140" i="1"/>
  <c r="V141" i="1"/>
  <c r="AG4" i="1"/>
  <c r="AF7" i="1"/>
  <c r="AF33" i="1"/>
  <c r="W124" i="1"/>
  <c r="W109" i="1"/>
  <c r="W110" i="1" s="1"/>
  <c r="X105" i="1" s="1"/>
  <c r="X110" i="1" s="1"/>
  <c r="Y105" i="1" s="1"/>
  <c r="T137" i="1"/>
  <c r="U135" i="1"/>
  <c r="U137" i="1" s="1"/>
  <c r="W134" i="1" l="1"/>
  <c r="W135" i="1" s="1"/>
  <c r="AB101" i="1"/>
  <c r="AD100" i="1" s="1"/>
  <c r="AA102" i="1"/>
  <c r="AB102" i="1" s="1"/>
  <c r="AC100" i="1"/>
  <c r="Z124" i="1"/>
  <c r="Z109" i="1"/>
  <c r="AA44" i="1"/>
  <c r="AB44" i="1" s="1"/>
  <c r="AB43" i="1"/>
  <c r="AH4" i="1"/>
  <c r="AG7" i="1"/>
  <c r="AG9" i="1" s="1"/>
  <c r="AG3" i="1" s="1"/>
  <c r="AG33" i="1"/>
  <c r="U117" i="1"/>
  <c r="X147" i="1"/>
  <c r="W145" i="1"/>
  <c r="AC47" i="1"/>
  <c r="AC49" i="1"/>
  <c r="AC75" i="1"/>
  <c r="AC43" i="1"/>
  <c r="AD102" i="1"/>
  <c r="AF100" i="1"/>
  <c r="AH22" i="1"/>
  <c r="AG41" i="1"/>
  <c r="AG25" i="1"/>
  <c r="AG27" i="1" s="1"/>
  <c r="AG21" i="1" s="1"/>
  <c r="AG39" i="1" s="1"/>
  <c r="AF9" i="1"/>
  <c r="Y80" i="1"/>
  <c r="Y122" i="1"/>
  <c r="Y123" i="1" s="1"/>
  <c r="AH13" i="1"/>
  <c r="AG37" i="1"/>
  <c r="AG16" i="1"/>
  <c r="Y124" i="1"/>
  <c r="Y109" i="1"/>
  <c r="Y110" i="1" s="1"/>
  <c r="Z105" i="1" s="1"/>
  <c r="Z110" i="1" s="1"/>
  <c r="AA105" i="1" s="1"/>
  <c r="V140" i="1"/>
  <c r="W141" i="1"/>
  <c r="AD46" i="1"/>
  <c r="AE94" i="1"/>
  <c r="AD89" i="1"/>
  <c r="V135" i="1"/>
  <c r="V137" i="1" s="1"/>
  <c r="AA96" i="1"/>
  <c r="AA89" i="1"/>
  <c r="AB89" i="1" s="1"/>
  <c r="AC94" i="1"/>
  <c r="AD59" i="1"/>
  <c r="AD44" i="1"/>
  <c r="AE12" i="1"/>
  <c r="Z134" i="1"/>
  <c r="Z122" i="1"/>
  <c r="Z123" i="1" s="1"/>
  <c r="Z80" i="1"/>
  <c r="AC101" i="1"/>
  <c r="AC95" i="1"/>
  <c r="AA46" i="1"/>
  <c r="AB46" i="1" s="1"/>
  <c r="AB47" i="1"/>
  <c r="AC102" i="1" l="1"/>
  <c r="AE100" i="1"/>
  <c r="AG30" i="1"/>
  <c r="AC96" i="1"/>
  <c r="AD94" i="1"/>
  <c r="AD96" i="1" s="1"/>
  <c r="AD90" i="1" s="1"/>
  <c r="AC89" i="1"/>
  <c r="AE35" i="1"/>
  <c r="AE2" i="1"/>
  <c r="AF3" i="1"/>
  <c r="W137" i="1"/>
  <c r="X135" i="1"/>
  <c r="X137" i="1" s="1"/>
  <c r="AD73" i="1"/>
  <c r="AD60" i="1"/>
  <c r="W140" i="1"/>
  <c r="X141" i="1"/>
  <c r="AI13" i="1"/>
  <c r="AH37" i="1"/>
  <c r="AH16" i="1"/>
  <c r="AH18" i="1" s="1"/>
  <c r="AH12" i="1" s="1"/>
  <c r="AH35" i="1" s="1"/>
  <c r="AC46" i="1"/>
  <c r="AH7" i="1"/>
  <c r="AH9" i="1" s="1"/>
  <c r="AH3" i="1" s="1"/>
  <c r="AI4" i="1"/>
  <c r="AH33" i="1"/>
  <c r="AH41" i="1"/>
  <c r="AH25" i="1"/>
  <c r="AI22" i="1"/>
  <c r="AG18" i="1"/>
  <c r="AA90" i="1"/>
  <c r="AB90" i="1" s="1"/>
  <c r="AB96" i="1"/>
  <c r="Y134" i="1"/>
  <c r="X145" i="1"/>
  <c r="Y147" i="1"/>
  <c r="AC44" i="1"/>
  <c r="U120" i="1"/>
  <c r="V117" i="1" s="1"/>
  <c r="V121" i="1"/>
  <c r="AA59" i="1"/>
  <c r="V120" i="1" l="1"/>
  <c r="W117" i="1" s="1"/>
  <c r="W121" i="1"/>
  <c r="AC90" i="1"/>
  <c r="AD74" i="1"/>
  <c r="AD106" i="1"/>
  <c r="AD79" i="1"/>
  <c r="AE75" i="1"/>
  <c r="AE49" i="1"/>
  <c r="AE47" i="1"/>
  <c r="AE43" i="1"/>
  <c r="Y145" i="1"/>
  <c r="Z147" i="1"/>
  <c r="Y135" i="1"/>
  <c r="X140" i="1"/>
  <c r="Y141" i="1"/>
  <c r="AE101" i="1"/>
  <c r="AE95" i="1"/>
  <c r="AI25" i="1"/>
  <c r="AI27" i="1" s="1"/>
  <c r="AI21" i="1" s="1"/>
  <c r="AI39" i="1" s="1"/>
  <c r="AI41" i="1"/>
  <c r="AJ22" i="1"/>
  <c r="AA60" i="1"/>
  <c r="AB60" i="1" s="1"/>
  <c r="AA73" i="1"/>
  <c r="AB59" i="1"/>
  <c r="AH27" i="1"/>
  <c r="AC59" i="1"/>
  <c r="AI7" i="1"/>
  <c r="AI33" i="1"/>
  <c r="AJ4" i="1"/>
  <c r="AF2" i="1"/>
  <c r="AF30" i="1"/>
  <c r="AG12" i="1"/>
  <c r="AJ13" i="1"/>
  <c r="AI16" i="1"/>
  <c r="AI37" i="1"/>
  <c r="AH30" i="1"/>
  <c r="Z141" i="1" l="1"/>
  <c r="Y140" i="1"/>
  <c r="AH21" i="1"/>
  <c r="AF101" i="1"/>
  <c r="AF95" i="1"/>
  <c r="AJ25" i="1"/>
  <c r="AJ27" i="1" s="1"/>
  <c r="AJ21" i="1" s="1"/>
  <c r="AJ39" i="1" s="1"/>
  <c r="AJ41" i="1"/>
  <c r="AK22" i="1"/>
  <c r="AI18" i="1"/>
  <c r="AE102" i="1"/>
  <c r="AG100" i="1"/>
  <c r="AJ16" i="1"/>
  <c r="AJ18" i="1" s="1"/>
  <c r="AJ12" i="1" s="1"/>
  <c r="AJ35" i="1" s="1"/>
  <c r="AK13" i="1"/>
  <c r="AJ37" i="1"/>
  <c r="AF49" i="1"/>
  <c r="AF43" i="1"/>
  <c r="AF75" i="1"/>
  <c r="AF47" i="1"/>
  <c r="Y137" i="1"/>
  <c r="Z135" i="1"/>
  <c r="Z137" i="1" s="1"/>
  <c r="AI9" i="1"/>
  <c r="AC73" i="1"/>
  <c r="AC60" i="1"/>
  <c r="X121" i="1"/>
  <c r="W120" i="1"/>
  <c r="X117" i="1" s="1"/>
  <c r="AJ33" i="1"/>
  <c r="AJ7" i="1"/>
  <c r="AJ9" i="1" s="1"/>
  <c r="AJ3" i="1" s="1"/>
  <c r="AK4" i="1"/>
  <c r="AA147" i="1"/>
  <c r="Z145" i="1"/>
  <c r="AE89" i="1"/>
  <c r="AF94" i="1"/>
  <c r="AE96" i="1"/>
  <c r="AE44" i="1"/>
  <c r="AD122" i="1"/>
  <c r="AD123" i="1" s="1"/>
  <c r="AD80" i="1"/>
  <c r="AG35" i="1"/>
  <c r="AG2" i="1"/>
  <c r="AA106" i="1"/>
  <c r="AA79" i="1"/>
  <c r="AA74" i="1"/>
  <c r="AB74" i="1" s="1"/>
  <c r="AB73" i="1"/>
  <c r="AE46" i="1"/>
  <c r="AD109" i="1"/>
  <c r="AD124" i="1"/>
  <c r="AE90" i="1" l="1"/>
  <c r="AA124" i="1"/>
  <c r="AB124" i="1" s="1"/>
  <c r="AB128" i="1" s="1"/>
  <c r="D175" i="1" s="1"/>
  <c r="AA109" i="1"/>
  <c r="AB106" i="1"/>
  <c r="AI3" i="1"/>
  <c r="AF44" i="1"/>
  <c r="AF59" i="1"/>
  <c r="AL13" i="1"/>
  <c r="AK37" i="1"/>
  <c r="AK16" i="1"/>
  <c r="AK18" i="1" s="1"/>
  <c r="AK12" i="1" s="1"/>
  <c r="AK35" i="1" s="1"/>
  <c r="AI12" i="1"/>
  <c r="AG49" i="1"/>
  <c r="AG75" i="1"/>
  <c r="AG43" i="1"/>
  <c r="AG47" i="1"/>
  <c r="AJ30" i="1"/>
  <c r="AJ2" i="1"/>
  <c r="AH39" i="1"/>
  <c r="AH2" i="1"/>
  <c r="AC147" i="1"/>
  <c r="AB147" i="1"/>
  <c r="AA145" i="1"/>
  <c r="AB145" i="1" s="1"/>
  <c r="AE59" i="1"/>
  <c r="Y121" i="1"/>
  <c r="X120" i="1"/>
  <c r="Y117" i="1" s="1"/>
  <c r="AC106" i="1"/>
  <c r="AC74" i="1"/>
  <c r="AC79" i="1"/>
  <c r="AF46" i="1"/>
  <c r="AG94" i="1"/>
  <c r="AF96" i="1"/>
  <c r="AF89" i="1"/>
  <c r="AL22" i="1"/>
  <c r="AK25" i="1"/>
  <c r="AK27" i="1" s="1"/>
  <c r="AK21" i="1" s="1"/>
  <c r="AK39" i="1" s="1"/>
  <c r="AK41" i="1"/>
  <c r="AK33" i="1"/>
  <c r="AL4" i="1"/>
  <c r="AK7" i="1"/>
  <c r="AK9" i="1" s="1"/>
  <c r="AK3" i="1" s="1"/>
  <c r="AA80" i="1"/>
  <c r="AB80" i="1" s="1"/>
  <c r="AA122" i="1"/>
  <c r="AA134" i="1"/>
  <c r="AB79" i="1"/>
  <c r="AA81" i="1"/>
  <c r="AG101" i="1"/>
  <c r="AG95" i="1"/>
  <c r="AD134" i="1"/>
  <c r="AH100" i="1"/>
  <c r="AF102" i="1"/>
  <c r="AA141" i="1"/>
  <c r="Z140" i="1"/>
  <c r="AL41" i="1" l="1"/>
  <c r="AM22" i="1"/>
  <c r="AL25" i="1"/>
  <c r="AL27" i="1" s="1"/>
  <c r="AL21" i="1" s="1"/>
  <c r="AF73" i="1"/>
  <c r="AF60" i="1"/>
  <c r="AB81" i="1"/>
  <c r="AC81" i="1"/>
  <c r="AD81" i="1" s="1"/>
  <c r="AA135" i="1"/>
  <c r="AB134" i="1"/>
  <c r="AL33" i="1"/>
  <c r="AM4" i="1"/>
  <c r="AL7" i="1"/>
  <c r="AL9" i="1" s="1"/>
  <c r="AE73" i="1"/>
  <c r="AE60" i="1"/>
  <c r="AA123" i="1"/>
  <c r="AB122" i="1"/>
  <c r="AH49" i="1"/>
  <c r="AH43" i="1"/>
  <c r="AH47" i="1"/>
  <c r="AH75" i="1"/>
  <c r="AG46" i="1"/>
  <c r="AG59" i="1" s="1"/>
  <c r="AH101" i="1"/>
  <c r="AH95" i="1"/>
  <c r="AG44" i="1"/>
  <c r="AI100" i="1"/>
  <c r="AG102" i="1"/>
  <c r="AL16" i="1"/>
  <c r="AL18" i="1" s="1"/>
  <c r="AL37" i="1"/>
  <c r="AM13" i="1"/>
  <c r="AB141" i="1"/>
  <c r="AA140" i="1"/>
  <c r="AB140" i="1" s="1"/>
  <c r="AC141" i="1"/>
  <c r="AH94" i="1"/>
  <c r="AG89" i="1"/>
  <c r="AG96" i="1"/>
  <c r="AC109" i="1"/>
  <c r="AC124" i="1"/>
  <c r="AI35" i="1"/>
  <c r="AJ75" i="1"/>
  <c r="AJ47" i="1"/>
  <c r="AJ43" i="1"/>
  <c r="AJ49" i="1"/>
  <c r="AJ101" i="1"/>
  <c r="AJ95" i="1"/>
  <c r="AF90" i="1"/>
  <c r="Z121" i="1"/>
  <c r="Y120" i="1"/>
  <c r="Z117" i="1" s="1"/>
  <c r="AB109" i="1"/>
  <c r="AA110" i="1"/>
  <c r="AK30" i="1"/>
  <c r="AK2" i="1"/>
  <c r="AC122" i="1"/>
  <c r="AC80" i="1"/>
  <c r="AC134" i="1"/>
  <c r="AD147" i="1"/>
  <c r="AC145" i="1"/>
  <c r="AI30" i="1"/>
  <c r="AI2" i="1"/>
  <c r="AG73" i="1" l="1"/>
  <c r="AG60" i="1"/>
  <c r="Z120" i="1"/>
  <c r="AA117" i="1" s="1"/>
  <c r="AA121" i="1"/>
  <c r="AC135" i="1"/>
  <c r="AJ89" i="1"/>
  <c r="AK94" i="1"/>
  <c r="AH96" i="1"/>
  <c r="AH90" i="1" s="1"/>
  <c r="AH89" i="1"/>
  <c r="AI94" i="1"/>
  <c r="AN4" i="1"/>
  <c r="AM7" i="1"/>
  <c r="AM9" i="1" s="1"/>
  <c r="AM3" i="1" s="1"/>
  <c r="AM33" i="1"/>
  <c r="AJ100" i="1"/>
  <c r="AH102" i="1"/>
  <c r="AL3" i="1"/>
  <c r="AF106" i="1"/>
  <c r="AF79" i="1"/>
  <c r="AF74" i="1"/>
  <c r="AL12" i="1"/>
  <c r="AK75" i="1"/>
  <c r="AK47" i="1"/>
  <c r="AK49" i="1"/>
  <c r="AK43" i="1"/>
  <c r="AJ46" i="1"/>
  <c r="AK101" i="1"/>
  <c r="AK95" i="1"/>
  <c r="AE79" i="1"/>
  <c r="AE106" i="1"/>
  <c r="AE74" i="1"/>
  <c r="AC123" i="1"/>
  <c r="AE147" i="1"/>
  <c r="AD145" i="1"/>
  <c r="AM16" i="1"/>
  <c r="AM18" i="1" s="1"/>
  <c r="AM12" i="1" s="1"/>
  <c r="AM35" i="1" s="1"/>
  <c r="AM37" i="1"/>
  <c r="AN13" i="1"/>
  <c r="AH46" i="1"/>
  <c r="AH59" i="1" s="1"/>
  <c r="AL39" i="1"/>
  <c r="AB110" i="1"/>
  <c r="AC105" i="1"/>
  <c r="AC110" i="1" s="1"/>
  <c r="AD105" i="1" s="1"/>
  <c r="AD110" i="1" s="1"/>
  <c r="AE105" i="1" s="1"/>
  <c r="AJ44" i="1"/>
  <c r="AJ59" i="1"/>
  <c r="AJ102" i="1"/>
  <c r="AL100" i="1"/>
  <c r="AD141" i="1"/>
  <c r="AC140" i="1"/>
  <c r="AI43" i="1"/>
  <c r="AI75" i="1"/>
  <c r="AI49" i="1"/>
  <c r="AI47" i="1"/>
  <c r="AI101" i="1"/>
  <c r="AI95" i="1"/>
  <c r="AG90" i="1"/>
  <c r="AH44" i="1"/>
  <c r="AA137" i="1"/>
  <c r="AB137" i="1" s="1"/>
  <c r="AB135" i="1"/>
  <c r="AM25" i="1"/>
  <c r="AM27" i="1" s="1"/>
  <c r="AM21" i="1" s="1"/>
  <c r="AM39" i="1" s="1"/>
  <c r="AM41" i="1"/>
  <c r="AN22" i="1"/>
  <c r="AH60" i="1" l="1"/>
  <c r="AH73" i="1"/>
  <c r="AN37" i="1"/>
  <c r="AO37" i="1" s="1"/>
  <c r="AN16" i="1"/>
  <c r="AO13" i="1"/>
  <c r="AE124" i="1"/>
  <c r="AE109" i="1"/>
  <c r="AE110" i="1" s="1"/>
  <c r="AF105" i="1" s="1"/>
  <c r="AF110" i="1" s="1"/>
  <c r="AG105" i="1" s="1"/>
  <c r="AF80" i="1"/>
  <c r="AF122" i="1"/>
  <c r="AF123" i="1" s="1"/>
  <c r="AG74" i="1"/>
  <c r="AG79" i="1"/>
  <c r="AG106" i="1"/>
  <c r="AI46" i="1"/>
  <c r="AE122" i="1"/>
  <c r="AE134" i="1"/>
  <c r="AE80" i="1"/>
  <c r="AE81" i="1"/>
  <c r="AF81" i="1" s="1"/>
  <c r="AL35" i="1"/>
  <c r="AJ60" i="1"/>
  <c r="AJ73" i="1"/>
  <c r="AK46" i="1"/>
  <c r="AC137" i="1"/>
  <c r="AD135" i="1"/>
  <c r="AD137" i="1" s="1"/>
  <c r="AK100" i="1"/>
  <c r="AI102" i="1"/>
  <c r="AL2" i="1"/>
  <c r="AL30" i="1"/>
  <c r="AC121" i="1"/>
  <c r="AA120" i="1"/>
  <c r="AB117" i="1"/>
  <c r="AF147" i="1"/>
  <c r="AE145" i="1"/>
  <c r="AN7" i="1"/>
  <c r="AN33" i="1"/>
  <c r="AO33" i="1" s="1"/>
  <c r="AO4" i="1"/>
  <c r="AL94" i="1"/>
  <c r="AK96" i="1"/>
  <c r="AK90" i="1" s="1"/>
  <c r="AK89" i="1"/>
  <c r="AF124" i="1"/>
  <c r="AF109" i="1"/>
  <c r="AK102" i="1"/>
  <c r="AM100" i="1"/>
  <c r="AN25" i="1"/>
  <c r="AN41" i="1"/>
  <c r="AO41" i="1" s="1"/>
  <c r="AO22" i="1"/>
  <c r="AI96" i="1"/>
  <c r="AI89" i="1"/>
  <c r="AJ94" i="1"/>
  <c r="AJ96" i="1" s="1"/>
  <c r="AJ90" i="1" s="1"/>
  <c r="AI44" i="1"/>
  <c r="AI59" i="1"/>
  <c r="AE141" i="1"/>
  <c r="AD140" i="1"/>
  <c r="AK59" i="1"/>
  <c r="AK44" i="1"/>
  <c r="AM2" i="1"/>
  <c r="AM30" i="1"/>
  <c r="AE123" i="1" l="1"/>
  <c r="AI73" i="1"/>
  <c r="AI60" i="1"/>
  <c r="AF145" i="1"/>
  <c r="AG147" i="1"/>
  <c r="AG80" i="1"/>
  <c r="AG122" i="1"/>
  <c r="AG123" i="1" s="1"/>
  <c r="AE135" i="1"/>
  <c r="AE137" i="1" s="1"/>
  <c r="AK73" i="1"/>
  <c r="AK60" i="1"/>
  <c r="AM75" i="1"/>
  <c r="AM49" i="1"/>
  <c r="AM43" i="1"/>
  <c r="AM47" i="1"/>
  <c r="AM46" i="1" s="1"/>
  <c r="AG109" i="1"/>
  <c r="AG110" i="1" s="1"/>
  <c r="AH105" i="1" s="1"/>
  <c r="AG124" i="1"/>
  <c r="AJ79" i="1"/>
  <c r="AJ106" i="1"/>
  <c r="AJ74" i="1"/>
  <c r="AG81" i="1"/>
  <c r="AF134" i="1"/>
  <c r="AF135" i="1" s="1"/>
  <c r="AF137" i="1" s="1"/>
  <c r="AL101" i="1"/>
  <c r="AL95" i="1"/>
  <c r="AM101" i="1"/>
  <c r="AM102" i="1" s="1"/>
  <c r="AM95" i="1"/>
  <c r="AN18" i="1"/>
  <c r="AO16" i="1"/>
  <c r="AH79" i="1"/>
  <c r="AH106" i="1"/>
  <c r="AH74" i="1"/>
  <c r="AE140" i="1"/>
  <c r="AF141" i="1"/>
  <c r="AC117" i="1"/>
  <c r="AB120" i="1"/>
  <c r="AN27" i="1"/>
  <c r="AO25" i="1"/>
  <c r="AL47" i="1"/>
  <c r="AL49" i="1"/>
  <c r="AL75" i="1"/>
  <c r="AL43" i="1"/>
  <c r="AI90" i="1"/>
  <c r="AN9" i="1"/>
  <c r="AO7" i="1"/>
  <c r="AH110" i="1" l="1"/>
  <c r="AI105" i="1" s="1"/>
  <c r="AL59" i="1"/>
  <c r="AL44" i="1"/>
  <c r="AJ109" i="1"/>
  <c r="AJ124" i="1"/>
  <c r="AH124" i="1"/>
  <c r="AH109" i="1"/>
  <c r="AM89" i="1"/>
  <c r="AN94" i="1"/>
  <c r="AO94" i="1" s="1"/>
  <c r="AM96" i="1"/>
  <c r="AM90" i="1" s="1"/>
  <c r="AL46" i="1"/>
  <c r="AN3" i="1"/>
  <c r="AO9" i="1"/>
  <c r="AC120" i="1"/>
  <c r="AD121" i="1"/>
  <c r="AH81" i="1"/>
  <c r="AJ122" i="1"/>
  <c r="AJ134" i="1" s="1"/>
  <c r="AJ80" i="1"/>
  <c r="AI106" i="1"/>
  <c r="AI74" i="1"/>
  <c r="AI79" i="1"/>
  <c r="AN21" i="1"/>
  <c r="AO27" i="1"/>
  <c r="AL96" i="1"/>
  <c r="AM94" i="1"/>
  <c r="AL89" i="1"/>
  <c r="AM59" i="1"/>
  <c r="AM44" i="1"/>
  <c r="AK106" i="1"/>
  <c r="AK79" i="1"/>
  <c r="AK74" i="1"/>
  <c r="AG145" i="1"/>
  <c r="AH147" i="1"/>
  <c r="AN12" i="1"/>
  <c r="AO18" i="1"/>
  <c r="AH122" i="1"/>
  <c r="AH123" i="1" s="1"/>
  <c r="AH80" i="1"/>
  <c r="AL102" i="1"/>
  <c r="AN100" i="1"/>
  <c r="AO100" i="1" s="1"/>
  <c r="AG134" i="1"/>
  <c r="AG135" i="1" s="1"/>
  <c r="AG137" i="1" s="1"/>
  <c r="AF140" i="1"/>
  <c r="AG141" i="1"/>
  <c r="AL73" i="1" l="1"/>
  <c r="AL60" i="1"/>
  <c r="AM73" i="1"/>
  <c r="AM60" i="1"/>
  <c r="AI124" i="1"/>
  <c r="AI109" i="1"/>
  <c r="AI110" i="1"/>
  <c r="AJ105" i="1" s="1"/>
  <c r="AJ110" i="1" s="1"/>
  <c r="AK105" i="1" s="1"/>
  <c r="AK110" i="1" s="1"/>
  <c r="AL105" i="1" s="1"/>
  <c r="AN35" i="1"/>
  <c r="AO35" i="1" s="1"/>
  <c r="AO12" i="1"/>
  <c r="AH141" i="1"/>
  <c r="AG140" i="1"/>
  <c r="AK122" i="1"/>
  <c r="AK134" i="1"/>
  <c r="AK80" i="1"/>
  <c r="AN2" i="1"/>
  <c r="AN30" i="1"/>
  <c r="AO3" i="1"/>
  <c r="AL90" i="1"/>
  <c r="AH134" i="1"/>
  <c r="AJ123" i="1"/>
  <c r="AN39" i="1"/>
  <c r="AO39" i="1" s="1"/>
  <c r="AO21" i="1"/>
  <c r="AI80" i="1"/>
  <c r="AI122" i="1"/>
  <c r="AI123" i="1" s="1"/>
  <c r="AD117" i="1"/>
  <c r="AK109" i="1"/>
  <c r="AK124" i="1"/>
  <c r="AI147" i="1"/>
  <c r="AH145" i="1"/>
  <c r="AI81" i="1"/>
  <c r="AJ81" i="1" s="1"/>
  <c r="AK81" i="1" s="1"/>
  <c r="AK123" i="1" l="1"/>
  <c r="AN101" i="1"/>
  <c r="AN95" i="1"/>
  <c r="AO30" i="1"/>
  <c r="AI141" i="1"/>
  <c r="AH140" i="1"/>
  <c r="AM106" i="1"/>
  <c r="AM79" i="1"/>
  <c r="AM74" i="1"/>
  <c r="AL74" i="1"/>
  <c r="AL106" i="1"/>
  <c r="AL79" i="1"/>
  <c r="AJ147" i="1"/>
  <c r="AI145" i="1"/>
  <c r="AN75" i="1"/>
  <c r="AO75" i="1" s="1"/>
  <c r="AN49" i="1"/>
  <c r="AO49" i="1" s="1"/>
  <c r="AN43" i="1"/>
  <c r="AN47" i="1"/>
  <c r="AO2" i="1"/>
  <c r="AH135" i="1"/>
  <c r="AH137" i="1" s="1"/>
  <c r="AD120" i="1"/>
  <c r="AE121" i="1"/>
  <c r="AI134" i="1"/>
  <c r="AI135" i="1" s="1"/>
  <c r="AN46" i="1" l="1"/>
  <c r="AO46" i="1" s="1"/>
  <c r="AO47" i="1"/>
  <c r="AN102" i="1"/>
  <c r="AO102" i="1" s="1"/>
  <c r="AO101" i="1"/>
  <c r="AN59" i="1"/>
  <c r="AN44" i="1"/>
  <c r="AO44" i="1" s="1"/>
  <c r="AO43" i="1"/>
  <c r="AJ145" i="1"/>
  <c r="AK147" i="1"/>
  <c r="AL122" i="1"/>
  <c r="AL123" i="1" s="1"/>
  <c r="AL80" i="1"/>
  <c r="AL134" i="1"/>
  <c r="AL81" i="1"/>
  <c r="AM81" i="1" s="1"/>
  <c r="AM124" i="1"/>
  <c r="AM109" i="1"/>
  <c r="AI137" i="1"/>
  <c r="AJ135" i="1"/>
  <c r="AJ141" i="1"/>
  <c r="AI140" i="1"/>
  <c r="AE117" i="1"/>
  <c r="AO95" i="1"/>
  <c r="AN96" i="1"/>
  <c r="AN89" i="1"/>
  <c r="AO89" i="1" s="1"/>
  <c r="AM122" i="1"/>
  <c r="AM123" i="1" s="1"/>
  <c r="AM80" i="1"/>
  <c r="AM134" i="1"/>
  <c r="AL109" i="1"/>
  <c r="AL110" i="1" s="1"/>
  <c r="AM105" i="1" s="1"/>
  <c r="AM110" i="1" s="1"/>
  <c r="AN105" i="1" s="1"/>
  <c r="AL124" i="1"/>
  <c r="AE120" i="1" l="1"/>
  <c r="AF121" i="1"/>
  <c r="AJ140" i="1"/>
  <c r="AK141" i="1"/>
  <c r="AL135" i="1"/>
  <c r="AL137" i="1" s="1"/>
  <c r="AL147" i="1"/>
  <c r="AK145" i="1"/>
  <c r="AJ137" i="1"/>
  <c r="AK135" i="1"/>
  <c r="AK137" i="1" s="1"/>
  <c r="AN73" i="1"/>
  <c r="AN60" i="1"/>
  <c r="AO60" i="1" s="1"/>
  <c r="AO59" i="1"/>
  <c r="AN90" i="1"/>
  <c r="AO90" i="1" s="1"/>
  <c r="AO96" i="1"/>
  <c r="AF117" i="1" l="1"/>
  <c r="AL145" i="1"/>
  <c r="AM147" i="1"/>
  <c r="AK140" i="1"/>
  <c r="AL141" i="1"/>
  <c r="AM135" i="1"/>
  <c r="AM137" i="1" s="1"/>
  <c r="AN79" i="1"/>
  <c r="AN106" i="1"/>
  <c r="AN74" i="1"/>
  <c r="AO74" i="1" s="1"/>
  <c r="AO73" i="1"/>
  <c r="AM145" i="1" l="1"/>
  <c r="AN147" i="1"/>
  <c r="AN122" i="1"/>
  <c r="AN134" i="1" s="1"/>
  <c r="AN80" i="1"/>
  <c r="AO80" i="1" s="1"/>
  <c r="AO79" i="1"/>
  <c r="AN81" i="1"/>
  <c r="AO81" i="1" s="1"/>
  <c r="AN124" i="1"/>
  <c r="AO124" i="1" s="1"/>
  <c r="AO128" i="1" s="1"/>
  <c r="AN109" i="1"/>
  <c r="AO106" i="1"/>
  <c r="AF120" i="1"/>
  <c r="AG121" i="1"/>
  <c r="AL140" i="1"/>
  <c r="AM141" i="1"/>
  <c r="AN135" i="1" l="1"/>
  <c r="AO134" i="1"/>
  <c r="AN141" i="1"/>
  <c r="AM140" i="1"/>
  <c r="AG117" i="1"/>
  <c r="AO147" i="1"/>
  <c r="AN145" i="1"/>
  <c r="AO145" i="1" s="1"/>
  <c r="AN123" i="1"/>
  <c r="AO122" i="1"/>
  <c r="AO109" i="1"/>
  <c r="AN110" i="1"/>
  <c r="AO110" i="1" s="1"/>
  <c r="C129" i="1"/>
  <c r="D176" i="1"/>
  <c r="D177" i="1" s="1"/>
  <c r="C130" i="1" s="1"/>
  <c r="AH121" i="1" l="1"/>
  <c r="AG120" i="1"/>
  <c r="AO141" i="1"/>
  <c r="AN140" i="1"/>
  <c r="AO140" i="1" s="1"/>
  <c r="AN137" i="1"/>
  <c r="AO137" i="1" s="1"/>
  <c r="B136" i="1" s="1"/>
  <c r="AO135" i="1"/>
  <c r="AH117" i="1" l="1"/>
  <c r="AH120" i="1" l="1"/>
  <c r="AI117" i="1" s="1"/>
  <c r="AI121" i="1"/>
  <c r="AI120" i="1" l="1"/>
  <c r="AJ117" i="1" s="1"/>
  <c r="AJ121" i="1"/>
  <c r="AK121" i="1" l="1"/>
  <c r="AJ120" i="1"/>
  <c r="AK117" i="1" s="1"/>
  <c r="AL121" i="1" l="1"/>
  <c r="AK120" i="1"/>
  <c r="AL117" i="1" s="1"/>
  <c r="AL120" i="1" l="1"/>
  <c r="AM117" i="1" s="1"/>
  <c r="AM121" i="1"/>
  <c r="AN121" i="1" l="1"/>
  <c r="AM120" i="1"/>
  <c r="AN117" i="1" s="1"/>
  <c r="AN120" i="1" l="1"/>
  <c r="AO120" i="1" s="1"/>
  <c r="AO117" i="1"/>
</calcChain>
</file>

<file path=xl/sharedStrings.xml><?xml version="1.0" encoding="utf-8"?>
<sst xmlns="http://schemas.openxmlformats.org/spreadsheetml/2006/main" count="135" uniqueCount="123">
  <si>
    <r>
      <t xml:space="preserve">Франшиза </t>
    </r>
    <r>
      <rPr>
        <u/>
        <sz val="10"/>
        <color rgb="FF1155CC"/>
        <rFont val="Arial"/>
      </rPr>
      <t>Holst.kz</t>
    </r>
    <r>
      <rPr>
        <sz val="10"/>
        <color rgb="FF000000"/>
        <rFont val="Arial"/>
      </rPr>
      <t xml:space="preserve">  пакет "Lite"                  </t>
    </r>
    <r>
      <rPr>
        <b/>
        <sz val="10"/>
        <rFont val="Arial"/>
      </rPr>
      <t>Расчет фин модели в</t>
    </r>
    <r>
      <rPr>
        <b/>
        <sz val="10"/>
        <color rgb="FFFF0000"/>
        <rFont val="Arial"/>
      </rPr>
      <t xml:space="preserve"> </t>
    </r>
    <r>
      <rPr>
        <b/>
        <sz val="14"/>
        <color rgb="FF6AA84F"/>
        <rFont val="Arial"/>
      </rPr>
      <t>$</t>
    </r>
  </si>
  <si>
    <t>период - месячный</t>
  </si>
  <si>
    <t>Итого за 1-й год</t>
  </si>
  <si>
    <t>Итого за 2-й год</t>
  </si>
  <si>
    <t>Итого за 3-й год</t>
  </si>
  <si>
    <t>Выручка</t>
  </si>
  <si>
    <t>Выручка Фото обои</t>
  </si>
  <si>
    <r>
      <rPr>
        <sz val="10"/>
        <color theme="1"/>
        <rFont val="Arial"/>
      </rPr>
      <t>Заходы на сайт (</t>
    </r>
    <r>
      <rPr>
        <b/>
        <sz val="10"/>
        <color theme="1"/>
        <rFont val="Arial"/>
      </rPr>
      <t>Фото обои</t>
    </r>
    <r>
      <rPr>
        <sz val="10"/>
        <color theme="1"/>
        <rFont val="Arial"/>
      </rPr>
      <t>)</t>
    </r>
  </si>
  <si>
    <t>Процент роста количества показов</t>
  </si>
  <si>
    <t>CV1 (конверсия сайта)</t>
  </si>
  <si>
    <r>
      <rPr>
        <sz val="10"/>
        <color theme="1"/>
        <rFont val="Arial"/>
      </rPr>
      <t>Заказы (</t>
    </r>
    <r>
      <rPr>
        <b/>
        <sz val="10"/>
        <color theme="1"/>
        <rFont val="Arial"/>
      </rPr>
      <t>Фото обои</t>
    </r>
    <r>
      <rPr>
        <sz val="10"/>
        <color theme="1"/>
        <rFont val="Arial"/>
      </rPr>
      <t>)</t>
    </r>
  </si>
  <si>
    <t>CV2 (конверсия в оплаты)</t>
  </si>
  <si>
    <t>Оплаченные заказы</t>
  </si>
  <si>
    <r>
      <rPr>
        <sz val="10"/>
        <color theme="1"/>
        <rFont val="Arial"/>
      </rPr>
      <t>Средний чек (</t>
    </r>
    <r>
      <rPr>
        <b/>
        <sz val="10"/>
        <color theme="1"/>
        <rFont val="Arial"/>
      </rPr>
      <t>Фото обои)</t>
    </r>
  </si>
  <si>
    <r>
      <rPr>
        <sz val="10"/>
        <color theme="1"/>
        <rFont val="Arial"/>
      </rPr>
      <t>Маржинальность (</t>
    </r>
    <r>
      <rPr>
        <b/>
        <sz val="10"/>
        <color theme="1"/>
        <rFont val="Arial"/>
      </rPr>
      <t>Фото обои)</t>
    </r>
  </si>
  <si>
    <t>Выручка Печать фото на холсте</t>
  </si>
  <si>
    <r>
      <rPr>
        <sz val="10"/>
        <color theme="1"/>
        <rFont val="Arial"/>
      </rPr>
      <t>Заходы на сайт (</t>
    </r>
    <r>
      <rPr>
        <b/>
        <sz val="10"/>
        <color theme="1"/>
        <rFont val="Arial"/>
      </rPr>
      <t>Печать фото на холсте</t>
    </r>
    <r>
      <rPr>
        <sz val="10"/>
        <color theme="1"/>
        <rFont val="Arial"/>
      </rPr>
      <t>)</t>
    </r>
  </si>
  <si>
    <r>
      <rPr>
        <sz val="10"/>
        <color theme="1"/>
        <rFont val="Arial"/>
      </rPr>
      <t>Заказы (</t>
    </r>
    <r>
      <rPr>
        <b/>
        <sz val="10"/>
        <color theme="1"/>
        <rFont val="Arial"/>
      </rPr>
      <t>Печать фото на холсте</t>
    </r>
    <r>
      <rPr>
        <sz val="10"/>
        <color theme="1"/>
        <rFont val="Arial"/>
      </rPr>
      <t>)</t>
    </r>
  </si>
  <si>
    <r>
      <rPr>
        <sz val="10"/>
        <color theme="1"/>
        <rFont val="Arial"/>
      </rPr>
      <t>Средний чек (</t>
    </r>
    <r>
      <rPr>
        <b/>
        <sz val="10"/>
        <color theme="1"/>
        <rFont val="Arial"/>
      </rPr>
      <t>Печать фото на холсте</t>
    </r>
    <r>
      <rPr>
        <sz val="10"/>
        <color theme="1"/>
        <rFont val="Arial"/>
      </rPr>
      <t>)</t>
    </r>
  </si>
  <si>
    <r>
      <rPr>
        <sz val="10"/>
        <color theme="1"/>
        <rFont val="Arial"/>
      </rPr>
      <t>Маржинальность (</t>
    </r>
    <r>
      <rPr>
        <b/>
        <sz val="10"/>
        <color theme="1"/>
        <rFont val="Arial"/>
      </rPr>
      <t>Печать фото на холсте</t>
    </r>
    <r>
      <rPr>
        <sz val="10"/>
        <color theme="1"/>
        <rFont val="Arial"/>
      </rPr>
      <t>)</t>
    </r>
  </si>
  <si>
    <t>Выручка Модульные картины</t>
  </si>
  <si>
    <r>
      <rPr>
        <sz val="10"/>
        <color theme="1"/>
        <rFont val="Arial"/>
      </rPr>
      <t>Заходы на сайт (</t>
    </r>
    <r>
      <rPr>
        <b/>
        <sz val="10"/>
        <color theme="1"/>
        <rFont val="Arial"/>
      </rPr>
      <t>Модульные картины)</t>
    </r>
  </si>
  <si>
    <r>
      <rPr>
        <sz val="10"/>
        <color theme="1"/>
        <rFont val="Arial"/>
      </rPr>
      <t>Заказы (</t>
    </r>
    <r>
      <rPr>
        <b/>
        <sz val="10"/>
        <color theme="1"/>
        <rFont val="Arial"/>
      </rPr>
      <t>Модульные картины)</t>
    </r>
  </si>
  <si>
    <t>CV2 (Конверсия в оплаты)</t>
  </si>
  <si>
    <r>
      <rPr>
        <sz val="10"/>
        <color theme="1"/>
        <rFont val="Arial"/>
      </rPr>
      <t>Средний чек (</t>
    </r>
    <r>
      <rPr>
        <b/>
        <sz val="10"/>
        <color theme="1"/>
        <rFont val="Arial"/>
      </rPr>
      <t>Модульные картины</t>
    </r>
    <r>
      <rPr>
        <sz val="10"/>
        <color theme="1"/>
        <rFont val="Arial"/>
      </rPr>
      <t>)</t>
    </r>
  </si>
  <si>
    <r>
      <rPr>
        <sz val="10"/>
        <color theme="1"/>
        <rFont val="Arial"/>
      </rPr>
      <t>Маржинальность (</t>
    </r>
    <r>
      <rPr>
        <b/>
        <sz val="10"/>
        <color theme="1"/>
        <rFont val="Arial"/>
      </rPr>
      <t>Модульные</t>
    </r>
    <r>
      <rPr>
        <sz val="10"/>
        <color theme="1"/>
        <rFont val="Arial"/>
      </rPr>
      <t xml:space="preserve"> </t>
    </r>
    <r>
      <rPr>
        <b/>
        <sz val="10"/>
        <color theme="1"/>
        <rFont val="Arial"/>
      </rPr>
      <t>картины</t>
    </r>
    <r>
      <rPr>
        <sz val="10"/>
        <color theme="1"/>
        <rFont val="Arial"/>
      </rPr>
      <t>)</t>
    </r>
  </si>
  <si>
    <r>
      <rPr>
        <sz val="10"/>
        <color theme="1"/>
        <rFont val="Arial"/>
      </rPr>
      <t>Себестоимость (</t>
    </r>
    <r>
      <rPr>
        <b/>
        <sz val="10"/>
        <color theme="1"/>
        <rFont val="Arial"/>
      </rPr>
      <t>Фото обои</t>
    </r>
    <r>
      <rPr>
        <sz val="10"/>
        <color theme="1"/>
        <rFont val="Arial"/>
      </rPr>
      <t>)</t>
    </r>
  </si>
  <si>
    <t>Доля платежей б/н, онлайн</t>
  </si>
  <si>
    <t>Стоимость клика</t>
  </si>
  <si>
    <t>Расходы на маркетинговый бюджет</t>
  </si>
  <si>
    <r>
      <rPr>
        <sz val="10"/>
        <color theme="1"/>
        <rFont val="Arial"/>
      </rPr>
      <t>Себестоимость (</t>
    </r>
    <r>
      <rPr>
        <b/>
        <sz val="10"/>
        <color theme="1"/>
        <rFont val="Arial"/>
      </rPr>
      <t>Печать фото на холсте</t>
    </r>
    <r>
      <rPr>
        <sz val="10"/>
        <color theme="1"/>
        <rFont val="Arial"/>
      </rPr>
      <t>)</t>
    </r>
  </si>
  <si>
    <r>
      <rPr>
        <sz val="10"/>
        <color theme="1"/>
        <rFont val="Arial"/>
      </rPr>
      <t>Себестоимость (</t>
    </r>
    <r>
      <rPr>
        <b/>
        <sz val="10"/>
        <color theme="1"/>
        <rFont val="Arial"/>
      </rPr>
      <t>Модульные картины</t>
    </r>
    <r>
      <rPr>
        <sz val="10"/>
        <color theme="1"/>
        <rFont val="Arial"/>
      </rPr>
      <t>)</t>
    </r>
  </si>
  <si>
    <t>Расходы на маркетиговый бюджет</t>
  </si>
  <si>
    <t>Маржинальный доход</t>
  </si>
  <si>
    <t>Рентабельность по маржинальному доходу, %</t>
  </si>
  <si>
    <t>Прямые расходы</t>
  </si>
  <si>
    <t>Комиссия за экваэринг</t>
  </si>
  <si>
    <t>Роялти платеж</t>
  </si>
  <si>
    <t xml:space="preserve">Зарплата отдела продаж (5%)  </t>
  </si>
  <si>
    <t>Валовая прибыль</t>
  </si>
  <si>
    <t>Рентабельность по валовой прибыли, %</t>
  </si>
  <si>
    <t>Косвенные расходы</t>
  </si>
  <si>
    <t>Бухгалтерские и юридические услуги</t>
  </si>
  <si>
    <t>Зарплата франчайзи партнера</t>
  </si>
  <si>
    <t>Зарплата дизайнера</t>
  </si>
  <si>
    <t>Интернет, Связь для ОП</t>
  </si>
  <si>
    <t xml:space="preserve">Найм персонала </t>
  </si>
  <si>
    <t xml:space="preserve">Налоги на ФОТ </t>
  </si>
  <si>
    <t>SMM Maneger</t>
  </si>
  <si>
    <t>Услуги Таргетолога/маркетолога</t>
  </si>
  <si>
    <t>Специалист по работе с сайтом</t>
  </si>
  <si>
    <t>Система рассылки</t>
  </si>
  <si>
    <t>Операционная прибыль (EBITDA)</t>
  </si>
  <si>
    <t>Рентабельность по операционной прибыли, %</t>
  </si>
  <si>
    <t>Налоги (на прибыль)</t>
  </si>
  <si>
    <t>Процент по кредитам</t>
  </si>
  <si>
    <t>Амортизация</t>
  </si>
  <si>
    <t>Чистая прибыль</t>
  </si>
  <si>
    <t>Рентабельность по чистой прибыли, %</t>
  </si>
  <si>
    <t>Чистая прибыль накопленным итогом</t>
  </si>
  <si>
    <t>Первоначальные вложения</t>
  </si>
  <si>
    <t>Паушальный взнос</t>
  </si>
  <si>
    <t>Маркетинговый бюджет при запуске</t>
  </si>
  <si>
    <t>Оборотный капитал</t>
  </si>
  <si>
    <t>Изменение оборотного капитала</t>
  </si>
  <si>
    <t>Запасы</t>
  </si>
  <si>
    <t>Период оборота запасов, дн</t>
  </si>
  <si>
    <t>Запасы на начало месяца</t>
  </si>
  <si>
    <t>Запасы на конец месяца</t>
  </si>
  <si>
    <t>Изменение запасов</t>
  </si>
  <si>
    <t>Кредиторская задолженность</t>
  </si>
  <si>
    <t>Период оборота КЗ, дн</t>
  </si>
  <si>
    <t>КЗ на начало месяца</t>
  </si>
  <si>
    <t>КЗ на конец месяца</t>
  </si>
  <si>
    <t>Изменение КЗ</t>
  </si>
  <si>
    <t>Движение денежных средств</t>
  </si>
  <si>
    <t>Денежные средства на начало месяца</t>
  </si>
  <si>
    <t>Денежный поток по операционной деятельности</t>
  </si>
  <si>
    <t>Денежный поток по инвестиционной деятельности</t>
  </si>
  <si>
    <t>Денежный поток по финансовой деятельности</t>
  </si>
  <si>
    <r>
      <rPr>
        <sz val="10"/>
        <color theme="1"/>
        <rFont val="Arial"/>
      </rPr>
      <t xml:space="preserve">Чистый денежный поток </t>
    </r>
    <r>
      <rPr>
        <b/>
        <sz val="10"/>
        <color theme="1"/>
        <rFont val="Arial"/>
      </rPr>
      <t>(Net Cash Flow)</t>
    </r>
  </si>
  <si>
    <t>Денежные средства на конец месяца</t>
  </si>
  <si>
    <t>Финансовая детельность</t>
  </si>
  <si>
    <t>Вклады франчайзи в проект</t>
  </si>
  <si>
    <t>Получение инвестиций</t>
  </si>
  <si>
    <t>Банковский кредит</t>
  </si>
  <si>
    <t>Задолженность на начало периода</t>
  </si>
  <si>
    <t>Поступления кредита</t>
  </si>
  <si>
    <t>Возврат кредита (мес)</t>
  </si>
  <si>
    <t>Задолженность на конец периода</t>
  </si>
  <si>
    <t>Ссудный процент</t>
  </si>
  <si>
    <r>
      <rPr>
        <sz val="10"/>
        <color rgb="FF000000"/>
        <rFont val="Arial"/>
      </rPr>
      <t xml:space="preserve">Возврат </t>
    </r>
    <r>
      <rPr>
        <b/>
        <sz val="10"/>
        <color rgb="FF000000"/>
        <rFont val="Arial"/>
      </rPr>
      <t>инвестиций</t>
    </r>
    <r>
      <rPr>
        <sz val="10"/>
        <color rgb="FF000000"/>
        <rFont val="Arial"/>
      </rPr>
      <t xml:space="preserve"> </t>
    </r>
  </si>
  <si>
    <t xml:space="preserve">Возврат инвестору накопительным итогом </t>
  </si>
  <si>
    <t>Денежный поток (без фин.деятельности)</t>
  </si>
  <si>
    <t xml:space="preserve">Доля инвестора </t>
  </si>
  <si>
    <r>
      <rPr>
        <sz val="10"/>
        <color rgb="FF000000"/>
        <rFont val="Arial"/>
      </rPr>
      <t xml:space="preserve">Срок окупаемости денег </t>
    </r>
    <r>
      <rPr>
        <b/>
        <sz val="10"/>
        <color rgb="FF000000"/>
        <rFont val="Arial"/>
      </rPr>
      <t>инвестора</t>
    </r>
    <r>
      <rPr>
        <sz val="10"/>
        <color rgb="FF000000"/>
        <rFont val="Arial"/>
      </rPr>
      <t xml:space="preserve"> (мес)</t>
    </r>
  </si>
  <si>
    <t>Счет месяцев по инвесторским деньгам</t>
  </si>
  <si>
    <t>DCF (Discount Cash Flow) Дисконтированный денежный поток</t>
  </si>
  <si>
    <t>NPV (Чистый приведенный доход) 3 года</t>
  </si>
  <si>
    <t>IRR (Внутренняя норма рентабельности) 3 года</t>
  </si>
  <si>
    <t xml:space="preserve">WACC Ставка дисконтирования </t>
  </si>
  <si>
    <t>Чистая прибыль партнера с учетом инвестиционной</t>
  </si>
  <si>
    <t>Выплачено партнеру накопительным итогом</t>
  </si>
  <si>
    <t>Срок окупаемости (мес)</t>
  </si>
  <si>
    <t xml:space="preserve">Счет месяцев </t>
  </si>
  <si>
    <t>БАЛАНС</t>
  </si>
  <si>
    <t>АКТИВЫ</t>
  </si>
  <si>
    <t>Денежные средства</t>
  </si>
  <si>
    <t>Дебиторская задолженность</t>
  </si>
  <si>
    <t>ОС и НМА</t>
  </si>
  <si>
    <t>ПАССИВЫ</t>
  </si>
  <si>
    <t>Акционерный капитал</t>
  </si>
  <si>
    <t>Нераспределенная прибыль</t>
  </si>
  <si>
    <t>Займы и кредиты</t>
  </si>
  <si>
    <t>Расчет точки безубыточности 1-й год</t>
  </si>
  <si>
    <t>Объем продаж</t>
  </si>
  <si>
    <t>В 1й год</t>
  </si>
  <si>
    <t>ДОХОДЫ</t>
  </si>
  <si>
    <t>ОПЕРАЦИОННЫЕ РАСХОДЫ</t>
  </si>
  <si>
    <t>Переменные расходы</t>
  </si>
  <si>
    <t>Постоянные расходы</t>
  </si>
  <si>
    <t xml:space="preserve">Всего кол-во продаж </t>
  </si>
  <si>
    <t>Кол-во продаж в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</si>
</sst>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[$р.-419]#,##0"/>
  </numFmts>
  <fonts count="34">
    <font>
      <sz val="10"/>
      <color rgb="FF000000"/>
      <name val="Arial"/>
    </font>
    <font>
      <u/>
      <sz val="10"/>
      <color rgb="FF0000FF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2"/>
      <color rgb="FFFFFFFF"/>
      <name val="Arial"/>
    </font>
    <font>
      <b/>
      <sz val="10"/>
      <color rgb="FFFFFFFF"/>
      <name val="Arial"/>
    </font>
    <font>
      <b/>
      <sz val="11"/>
      <color rgb="FFFFFFFF"/>
      <name val="Arial"/>
    </font>
    <font>
      <b/>
      <sz val="11"/>
      <color rgb="FFFFFFFF"/>
      <name val="Inconsolata"/>
    </font>
    <font>
      <b/>
      <sz val="10"/>
      <color rgb="FFFFFFFF"/>
      <name val="Arial"/>
    </font>
    <font>
      <sz val="11"/>
      <color rgb="FFFFFFFF"/>
      <name val="Arial"/>
    </font>
    <font>
      <b/>
      <sz val="11"/>
      <color rgb="FF000000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2"/>
      <color rgb="FFFFFFFF"/>
      <name val="Arial"/>
    </font>
    <font>
      <sz val="10"/>
      <color rgb="FFFFFFFF"/>
      <name val="Arial"/>
    </font>
    <font>
      <sz val="10"/>
      <color rgb="FFFFFFFF"/>
      <name val="Arial"/>
    </font>
    <font>
      <i/>
      <sz val="10"/>
      <color theme="1"/>
      <name val="Arial"/>
    </font>
    <font>
      <b/>
      <sz val="10"/>
      <color rgb="FF000000"/>
      <name val="Arial"/>
    </font>
    <font>
      <b/>
      <i/>
      <sz val="10"/>
      <color theme="1"/>
      <name val="Arial"/>
    </font>
    <font>
      <sz val="10"/>
      <color rgb="FF000000"/>
      <name val="Arial"/>
    </font>
    <font>
      <sz val="11"/>
      <color rgb="FFF7981D"/>
      <name val="Inconsolata"/>
    </font>
    <font>
      <sz val="11"/>
      <color rgb="FFA61D4C"/>
      <name val="Inconsolata"/>
    </font>
    <font>
      <b/>
      <sz val="11"/>
      <name val="Arial"/>
    </font>
    <font>
      <b/>
      <sz val="11"/>
      <name val="Arial"/>
    </font>
    <font>
      <b/>
      <i/>
      <sz val="11"/>
      <color theme="1"/>
      <name val="Arial"/>
    </font>
    <font>
      <sz val="1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theme="1"/>
      <name val="Arial"/>
    </font>
    <font>
      <sz val="10"/>
      <color rgb="FFF3F3F3"/>
      <name val="Arial"/>
    </font>
    <font>
      <b/>
      <sz val="10"/>
      <name val="Arial"/>
    </font>
    <font>
      <u/>
      <sz val="10"/>
      <color rgb="FF1155CC"/>
      <name val="Arial"/>
    </font>
    <font>
      <b/>
      <sz val="10"/>
      <color rgb="FFFF0000"/>
      <name val="Arial"/>
    </font>
    <font>
      <b/>
      <sz val="14"/>
      <color rgb="FF6AA84F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4" fillId="3" borderId="0" xfId="0" applyNumberFormat="1" applyFont="1" applyFill="1" applyAlignment="1">
      <alignment horizontal="left" vertical="center" wrapText="1"/>
    </xf>
    <xf numFmtId="3" fontId="5" fillId="3" borderId="0" xfId="0" applyNumberFormat="1" applyFont="1" applyFill="1" applyAlignment="1">
      <alignment horizontal="left" vertical="center" wrapText="1"/>
    </xf>
    <xf numFmtId="3" fontId="6" fillId="3" borderId="0" xfId="0" applyNumberFormat="1" applyFont="1" applyFill="1"/>
    <xf numFmtId="3" fontId="6" fillId="3" borderId="0" xfId="0" applyNumberFormat="1" applyFont="1" applyFill="1" applyAlignment="1">
      <alignment horizontal="left" vertical="center" wrapText="1"/>
    </xf>
    <xf numFmtId="3" fontId="4" fillId="4" borderId="0" xfId="0" applyNumberFormat="1" applyFont="1" applyFill="1" applyAlignment="1">
      <alignment horizontal="left" vertical="center" wrapText="1"/>
    </xf>
    <xf numFmtId="3" fontId="7" fillId="4" borderId="0" xfId="0" applyNumberFormat="1" applyFont="1" applyFill="1" applyAlignment="1">
      <alignment horizontal="left"/>
    </xf>
    <xf numFmtId="3" fontId="8" fillId="4" borderId="0" xfId="0" applyNumberFormat="1" applyFont="1" applyFill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2" fillId="5" borderId="0" xfId="0" applyNumberFormat="1" applyFont="1" applyFill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3" fillId="6" borderId="0" xfId="0" applyNumberFormat="1" applyFont="1" applyFill="1" applyAlignment="1">
      <alignment horizontal="left" vertical="top" wrapText="1"/>
    </xf>
    <xf numFmtId="3" fontId="3" fillId="6" borderId="0" xfId="0" applyNumberFormat="1" applyFont="1" applyFill="1" applyAlignment="1">
      <alignment horizontal="left" vertical="top" wrapText="1"/>
    </xf>
    <xf numFmtId="9" fontId="2" fillId="5" borderId="0" xfId="0" applyNumberFormat="1" applyFont="1" applyFill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4" fontId="2" fillId="6" borderId="0" xfId="0" applyNumberFormat="1" applyFont="1" applyFill="1" applyAlignment="1">
      <alignment horizontal="left" vertical="top" wrapText="1"/>
    </xf>
    <xf numFmtId="4" fontId="3" fillId="6" borderId="0" xfId="0" applyNumberFormat="1" applyFont="1" applyFill="1" applyAlignment="1">
      <alignment horizontal="left" vertical="top" wrapText="1"/>
    </xf>
    <xf numFmtId="3" fontId="5" fillId="6" borderId="0" xfId="0" applyNumberFormat="1" applyFont="1" applyFill="1" applyAlignment="1">
      <alignment horizontal="left" vertical="top" wrapText="1"/>
    </xf>
    <xf numFmtId="3" fontId="0" fillId="2" borderId="0" xfId="0" applyNumberFormat="1" applyFont="1" applyFill="1" applyAlignment="1">
      <alignment horizontal="left"/>
    </xf>
    <xf numFmtId="3" fontId="0" fillId="2" borderId="0" xfId="0" applyNumberFormat="1" applyFont="1" applyFill="1"/>
    <xf numFmtId="3" fontId="8" fillId="4" borderId="0" xfId="0" applyNumberFormat="1" applyFont="1" applyFill="1"/>
    <xf numFmtId="4" fontId="6" fillId="4" borderId="0" xfId="0" applyNumberFormat="1" applyFont="1" applyFill="1" applyAlignment="1">
      <alignment horizontal="left" vertical="top" wrapText="1"/>
    </xf>
    <xf numFmtId="4" fontId="8" fillId="4" borderId="0" xfId="0" applyNumberFormat="1" applyFont="1" applyFill="1"/>
    <xf numFmtId="4" fontId="9" fillId="4" borderId="0" xfId="0" applyNumberFormat="1" applyFont="1" applyFill="1"/>
    <xf numFmtId="0" fontId="2" fillId="5" borderId="0" xfId="0" applyFont="1" applyFill="1" applyAlignment="1">
      <alignment horizontal="left" vertical="top" wrapText="1"/>
    </xf>
    <xf numFmtId="4" fontId="0" fillId="2" borderId="0" xfId="0" applyNumberFormat="1" applyFont="1" applyFill="1"/>
    <xf numFmtId="4" fontId="5" fillId="6" borderId="0" xfId="0" applyNumberFormat="1" applyFont="1" applyFill="1" applyAlignment="1">
      <alignment horizontal="left" vertical="top" wrapText="1"/>
    </xf>
    <xf numFmtId="4" fontId="10" fillId="6" borderId="0" xfId="0" applyNumberFormat="1" applyFont="1" applyFill="1"/>
    <xf numFmtId="10" fontId="2" fillId="5" borderId="0" xfId="0" applyNumberFormat="1" applyFont="1" applyFill="1" applyAlignment="1">
      <alignment horizontal="left" vertical="top" wrapText="1"/>
    </xf>
    <xf numFmtId="9" fontId="2" fillId="2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4" fontId="5" fillId="3" borderId="0" xfId="0" applyNumberFormat="1" applyFont="1" applyFill="1" applyAlignment="1">
      <alignment horizontal="left" vertical="top" wrapText="1"/>
    </xf>
    <xf numFmtId="4" fontId="11" fillId="6" borderId="0" xfId="0" applyNumberFormat="1" applyFont="1" applyFill="1" applyAlignment="1">
      <alignment horizontal="left" vertical="top" wrapText="1"/>
    </xf>
    <xf numFmtId="4" fontId="10" fillId="6" borderId="0" xfId="0" applyNumberFormat="1" applyFont="1" applyFill="1" applyAlignment="1">
      <alignment horizontal="left" vertical="top" wrapText="1"/>
    </xf>
    <xf numFmtId="10" fontId="2" fillId="2" borderId="0" xfId="0" applyNumberFormat="1" applyFont="1" applyFill="1" applyAlignment="1">
      <alignment horizontal="left" vertical="top" wrapText="1"/>
    </xf>
    <xf numFmtId="3" fontId="2" fillId="7" borderId="0" xfId="0" applyNumberFormat="1" applyFont="1" applyFill="1" applyAlignment="1">
      <alignment horizontal="left" vertical="top" wrapText="1"/>
    </xf>
    <xf numFmtId="3" fontId="12" fillId="7" borderId="0" xfId="0" applyNumberFormat="1" applyFont="1" applyFill="1" applyAlignment="1">
      <alignment horizontal="left" vertical="top" wrapText="1"/>
    </xf>
    <xf numFmtId="3" fontId="10" fillId="7" borderId="0" xfId="0" applyNumberFormat="1" applyFont="1" applyFill="1" applyAlignment="1">
      <alignment horizontal="left" vertical="center" wrapText="1"/>
    </xf>
    <xf numFmtId="4" fontId="10" fillId="7" borderId="0" xfId="0" applyNumberFormat="1" applyFont="1" applyFill="1" applyAlignment="1">
      <alignment horizontal="left" vertical="top" wrapText="1"/>
    </xf>
    <xf numFmtId="4" fontId="2" fillId="5" borderId="0" xfId="0" applyNumberFormat="1" applyFont="1" applyFill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5" fillId="6" borderId="0" xfId="0" applyNumberFormat="1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3" fontId="0" fillId="7" borderId="0" xfId="0" applyNumberFormat="1" applyFont="1" applyFill="1"/>
    <xf numFmtId="3" fontId="2" fillId="2" borderId="0" xfId="0" applyNumberFormat="1" applyFont="1" applyFill="1" applyAlignment="1">
      <alignment horizontal="left" vertical="top" wrapText="1"/>
    </xf>
    <xf numFmtId="0" fontId="0" fillId="2" borderId="0" xfId="0" applyFont="1" applyFill="1" applyAlignment="1">
      <alignment horizontal="left"/>
    </xf>
    <xf numFmtId="0" fontId="0" fillId="2" borderId="0" xfId="0" applyFont="1" applyFill="1"/>
    <xf numFmtId="3" fontId="13" fillId="4" borderId="0" xfId="0" applyNumberFormat="1" applyFont="1" applyFill="1" applyAlignment="1">
      <alignment horizontal="left" vertical="center" wrapText="1"/>
    </xf>
    <xf numFmtId="3" fontId="14" fillId="4" borderId="0" xfId="0" applyNumberFormat="1" applyFont="1" applyFill="1" applyAlignment="1">
      <alignment horizontal="left" vertical="center" wrapText="1"/>
    </xf>
    <xf numFmtId="3" fontId="15" fillId="4" borderId="0" xfId="0" applyNumberFormat="1" applyFont="1" applyFill="1"/>
    <xf numFmtId="3" fontId="6" fillId="4" borderId="0" xfId="0" applyNumberFormat="1" applyFont="1" applyFill="1" applyAlignment="1">
      <alignment horizontal="left" vertical="center" wrapText="1"/>
    </xf>
    <xf numFmtId="164" fontId="16" fillId="0" borderId="0" xfId="0" applyNumberFormat="1" applyFont="1" applyAlignment="1">
      <alignment horizontal="left" vertical="top" wrapText="1"/>
    </xf>
    <xf numFmtId="164" fontId="17" fillId="6" borderId="0" xfId="0" applyNumberFormat="1" applyFont="1" applyFill="1" applyAlignment="1">
      <alignment horizontal="left" vertical="top" wrapText="1"/>
    </xf>
    <xf numFmtId="164" fontId="0" fillId="2" borderId="0" xfId="0" applyNumberFormat="1" applyFont="1" applyFill="1"/>
    <xf numFmtId="164" fontId="18" fillId="0" borderId="0" xfId="0" applyNumberFormat="1" applyFont="1" applyAlignment="1">
      <alignment horizontal="left" vertical="top" wrapText="1"/>
    </xf>
    <xf numFmtId="164" fontId="3" fillId="6" borderId="0" xfId="0" applyNumberFormat="1" applyFont="1" applyFill="1" applyAlignment="1">
      <alignment horizontal="left" vertical="top" wrapText="1"/>
    </xf>
    <xf numFmtId="3" fontId="14" fillId="3" borderId="0" xfId="0" applyNumberFormat="1" applyFont="1" applyFill="1" applyAlignment="1">
      <alignment horizontal="left" vertical="center" wrapText="1"/>
    </xf>
    <xf numFmtId="3" fontId="5" fillId="3" borderId="0" xfId="0" applyNumberFormat="1" applyFont="1" applyFill="1" applyAlignment="1">
      <alignment horizontal="left" vertical="center" wrapText="1"/>
    </xf>
    <xf numFmtId="164" fontId="2" fillId="5" borderId="0" xfId="0" applyNumberFormat="1" applyFont="1" applyFill="1" applyAlignment="1">
      <alignment horizontal="left" vertical="top" wrapText="1"/>
    </xf>
    <xf numFmtId="3" fontId="3" fillId="6" borderId="0" xfId="0" applyNumberFormat="1" applyFont="1" applyFill="1" applyAlignment="1">
      <alignment horizontal="left" vertical="top" wrapText="1"/>
    </xf>
    <xf numFmtId="0" fontId="2" fillId="5" borderId="0" xfId="0" applyFont="1" applyFill="1" applyAlignment="1"/>
    <xf numFmtId="0" fontId="19" fillId="2" borderId="0" xfId="0" applyFont="1" applyFill="1" applyAlignment="1">
      <alignment horizontal="left"/>
    </xf>
    <xf numFmtId="3" fontId="0" fillId="2" borderId="0" xfId="0" applyNumberFormat="1" applyFont="1" applyFill="1"/>
    <xf numFmtId="3" fontId="3" fillId="0" borderId="0" xfId="0" applyNumberFormat="1" applyFont="1" applyAlignment="1">
      <alignment horizontal="left" vertical="top" wrapText="1"/>
    </xf>
    <xf numFmtId="4" fontId="20" fillId="2" borderId="0" xfId="0" applyNumberFormat="1" applyFont="1" applyFill="1" applyAlignment="1"/>
    <xf numFmtId="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3" fontId="8" fillId="4" borderId="0" xfId="0" applyNumberFormat="1" applyFont="1" applyFill="1" applyAlignment="1">
      <alignment horizontal="left" vertical="center" wrapText="1"/>
    </xf>
    <xf numFmtId="3" fontId="5" fillId="4" borderId="0" xfId="0" applyNumberFormat="1" applyFont="1" applyFill="1" applyAlignment="1">
      <alignment horizontal="left" vertical="center" wrapText="1"/>
    </xf>
    <xf numFmtId="10" fontId="16" fillId="0" borderId="0" xfId="0" applyNumberFormat="1" applyFont="1" applyAlignment="1">
      <alignment horizontal="left" vertical="top" wrapText="1"/>
    </xf>
    <xf numFmtId="10" fontId="18" fillId="6" borderId="0" xfId="0" applyNumberFormat="1" applyFont="1" applyFill="1" applyAlignment="1">
      <alignment horizontal="left" vertical="top" wrapText="1"/>
    </xf>
    <xf numFmtId="10" fontId="0" fillId="2" borderId="0" xfId="0" applyNumberFormat="1" applyFont="1" applyFill="1"/>
    <xf numFmtId="3" fontId="8" fillId="3" borderId="0" xfId="0" applyNumberFormat="1" applyFont="1" applyFill="1"/>
    <xf numFmtId="0" fontId="3" fillId="6" borderId="0" xfId="0" applyFont="1" applyFill="1" applyAlignment="1">
      <alignment horizontal="left" vertical="top" wrapText="1"/>
    </xf>
    <xf numFmtId="3" fontId="21" fillId="2" borderId="0" xfId="0" applyNumberFormat="1" applyFont="1" applyFill="1"/>
    <xf numFmtId="10" fontId="16" fillId="6" borderId="0" xfId="0" applyNumberFormat="1" applyFont="1" applyFill="1" applyAlignment="1">
      <alignment horizontal="left" vertical="top" wrapText="1"/>
    </xf>
    <xf numFmtId="10" fontId="18" fillId="0" borderId="0" xfId="0" applyNumberFormat="1" applyFont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3" fontId="14" fillId="3" borderId="0" xfId="0" applyNumberFormat="1" applyFont="1" applyFill="1" applyAlignment="1">
      <alignment horizontal="left" vertical="center" wrapText="1"/>
    </xf>
    <xf numFmtId="0" fontId="11" fillId="6" borderId="0" xfId="0" applyFont="1" applyFill="1" applyAlignment="1">
      <alignment horizontal="left" vertical="top" wrapText="1"/>
    </xf>
    <xf numFmtId="0" fontId="22" fillId="6" borderId="0" xfId="0" applyFont="1" applyFill="1" applyAlignment="1">
      <alignment horizontal="left" vertical="top" wrapText="1"/>
    </xf>
    <xf numFmtId="0" fontId="23" fillId="6" borderId="0" xfId="0" applyFont="1" applyFill="1" applyAlignment="1">
      <alignment horizontal="left" vertical="top" wrapText="1"/>
    </xf>
    <xf numFmtId="0" fontId="11" fillId="6" borderId="0" xfId="0" applyFont="1" applyFill="1" applyAlignment="1">
      <alignment horizontal="left" vertical="top" wrapText="1"/>
    </xf>
    <xf numFmtId="0" fontId="22" fillId="6" borderId="0" xfId="0" applyFont="1" applyFill="1" applyAlignment="1">
      <alignment horizontal="left" vertical="top" wrapText="1"/>
    </xf>
    <xf numFmtId="0" fontId="23" fillId="6" borderId="0" xfId="0" applyFont="1" applyFill="1" applyAlignment="1">
      <alignment horizontal="left" vertical="top" wrapText="1"/>
    </xf>
    <xf numFmtId="4" fontId="22" fillId="6" borderId="0" xfId="0" applyNumberFormat="1" applyFont="1" applyFill="1" applyAlignment="1">
      <alignment horizontal="left" vertical="top" wrapText="1"/>
    </xf>
    <xf numFmtId="4" fontId="23" fillId="6" borderId="0" xfId="0" applyNumberFormat="1" applyFont="1" applyFill="1" applyAlignment="1">
      <alignment horizontal="left" vertical="top" wrapText="1"/>
    </xf>
    <xf numFmtId="165" fontId="24" fillId="6" borderId="0" xfId="0" applyNumberFormat="1" applyFont="1" applyFill="1" applyAlignment="1">
      <alignment horizontal="left" vertical="top" wrapText="1"/>
    </xf>
    <xf numFmtId="3" fontId="25" fillId="5" borderId="0" xfId="0" applyNumberFormat="1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center" wrapText="1"/>
    </xf>
    <xf numFmtId="4" fontId="2" fillId="8" borderId="0" xfId="0" applyNumberFormat="1" applyFont="1" applyFill="1" applyAlignment="1">
      <alignment horizontal="left" vertical="top" wrapText="1"/>
    </xf>
    <xf numFmtId="4" fontId="11" fillId="0" borderId="0" xfId="0" applyNumberFormat="1" applyFont="1" applyAlignment="1">
      <alignment horizontal="left" vertical="top" wrapText="1"/>
    </xf>
    <xf numFmtId="0" fontId="0" fillId="2" borderId="0" xfId="0" applyFont="1" applyFill="1" applyAlignment="1">
      <alignment horizontal="left" vertical="center" wrapText="1"/>
    </xf>
    <xf numFmtId="4" fontId="2" fillId="9" borderId="0" xfId="0" applyNumberFormat="1" applyFont="1" applyFill="1" applyAlignment="1">
      <alignment horizontal="left" vertical="top" wrapText="1"/>
    </xf>
    <xf numFmtId="4" fontId="2" fillId="9" borderId="0" xfId="0" applyNumberFormat="1" applyFont="1" applyFill="1" applyAlignment="1">
      <alignment horizontal="left" vertical="top" wrapText="1"/>
    </xf>
    <xf numFmtId="4" fontId="2" fillId="2" borderId="0" xfId="0" applyNumberFormat="1" applyFont="1" applyFill="1" applyAlignment="1">
      <alignment horizontal="left" vertical="top" wrapText="1"/>
    </xf>
    <xf numFmtId="0" fontId="17" fillId="0" borderId="0" xfId="0" applyFont="1" applyAlignment="1">
      <alignment vertical="top"/>
    </xf>
    <xf numFmtId="0" fontId="19" fillId="0" borderId="0" xfId="0" applyFont="1" applyAlignment="1">
      <alignment vertical="top"/>
    </xf>
    <xf numFmtId="4" fontId="11" fillId="9" borderId="0" xfId="0" applyNumberFormat="1" applyFont="1" applyFill="1" applyAlignment="1">
      <alignment horizontal="left" vertical="top" wrapText="1"/>
    </xf>
    <xf numFmtId="0" fontId="19" fillId="0" borderId="0" xfId="0" applyFont="1" applyAlignment="1">
      <alignment vertical="top"/>
    </xf>
    <xf numFmtId="0" fontId="26" fillId="9" borderId="0" xfId="0" applyFont="1" applyFill="1" applyAlignment="1">
      <alignment horizontal="left" vertical="center" wrapText="1"/>
    </xf>
    <xf numFmtId="10" fontId="0" fillId="9" borderId="0" xfId="0" applyNumberFormat="1" applyFont="1" applyFill="1" applyAlignment="1">
      <alignment horizontal="left" vertical="center" wrapText="1"/>
    </xf>
    <xf numFmtId="4" fontId="27" fillId="10" borderId="0" xfId="0" applyNumberFormat="1" applyFont="1" applyFill="1"/>
    <xf numFmtId="4" fontId="26" fillId="6" borderId="0" xfId="0" applyNumberFormat="1" applyFont="1" applyFill="1"/>
    <xf numFmtId="3" fontId="28" fillId="0" borderId="0" xfId="0" applyNumberFormat="1" applyFont="1" applyAlignment="1">
      <alignment horizontal="right" vertical="top"/>
    </xf>
    <xf numFmtId="4" fontId="26" fillId="2" borderId="0" xfId="0" applyNumberFormat="1" applyFont="1" applyFill="1"/>
    <xf numFmtId="10" fontId="26" fillId="9" borderId="0" xfId="0" applyNumberFormat="1" applyFont="1" applyFill="1" applyAlignment="1">
      <alignment horizontal="left" vertical="center" wrapText="1"/>
    </xf>
    <xf numFmtId="0" fontId="10" fillId="11" borderId="0" xfId="0" applyFont="1" applyFill="1"/>
    <xf numFmtId="10" fontId="26" fillId="2" borderId="0" xfId="0" applyNumberFormat="1" applyFont="1" applyFill="1" applyAlignment="1">
      <alignment horizontal="left" vertical="center" wrapText="1"/>
    </xf>
    <xf numFmtId="3" fontId="17" fillId="10" borderId="0" xfId="0" applyNumberFormat="1" applyFont="1" applyFill="1" applyAlignment="1">
      <alignment horizontal="right" vertical="top"/>
    </xf>
    <xf numFmtId="0" fontId="8" fillId="3" borderId="0" xfId="0" applyFont="1" applyFill="1" applyAlignment="1">
      <alignment horizontal="left" vertical="center" wrapText="1"/>
    </xf>
    <xf numFmtId="0" fontId="6" fillId="3" borderId="0" xfId="0" applyFont="1" applyFill="1"/>
    <xf numFmtId="4" fontId="6" fillId="3" borderId="0" xfId="0" applyNumberFormat="1" applyFont="1" applyFill="1"/>
    <xf numFmtId="4" fontId="2" fillId="7" borderId="0" xfId="0" applyNumberFormat="1" applyFont="1" applyFill="1" applyAlignment="1">
      <alignment horizontal="left" vertical="top" wrapText="1"/>
    </xf>
    <xf numFmtId="10" fontId="2" fillId="9" borderId="0" xfId="0" applyNumberFormat="1" applyFont="1" applyFill="1" applyAlignment="1">
      <alignment horizontal="left" vertical="top" wrapText="1"/>
    </xf>
    <xf numFmtId="0" fontId="2" fillId="0" borderId="0" xfId="0" applyFont="1" applyAlignment="1">
      <alignment vertical="top"/>
    </xf>
    <xf numFmtId="4" fontId="0" fillId="2" borderId="0" xfId="0" applyNumberFormat="1" applyFont="1" applyFill="1" applyAlignment="1"/>
    <xf numFmtId="0" fontId="3" fillId="0" borderId="1" xfId="0" applyFont="1" applyBorder="1" applyAlignment="1">
      <alignment vertical="top"/>
    </xf>
    <xf numFmtId="4" fontId="10" fillId="11" borderId="1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vertical="top"/>
    </xf>
    <xf numFmtId="4" fontId="17" fillId="10" borderId="0" xfId="0" applyNumberFormat="1" applyFont="1" applyFill="1" applyAlignment="1">
      <alignment horizontal="left" vertical="top" wrapText="1"/>
    </xf>
    <xf numFmtId="4" fontId="13" fillId="3" borderId="0" xfId="0" applyNumberFormat="1" applyFont="1" applyFill="1" applyAlignment="1">
      <alignment horizontal="left" vertical="center"/>
    </xf>
    <xf numFmtId="0" fontId="17" fillId="0" borderId="0" xfId="0" applyFont="1" applyAlignment="1">
      <alignment vertical="top"/>
    </xf>
    <xf numFmtId="4" fontId="3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left" vertical="top" wrapText="1"/>
    </xf>
    <xf numFmtId="166" fontId="19" fillId="0" borderId="0" xfId="0" applyNumberFormat="1" applyFont="1" applyAlignment="1">
      <alignment vertical="top"/>
    </xf>
    <xf numFmtId="4" fontId="2" fillId="3" borderId="0" xfId="0" applyNumberFormat="1" applyFont="1" applyFill="1" applyAlignment="1">
      <alignment horizontal="left" vertical="top" wrapText="1"/>
    </xf>
    <xf numFmtId="0" fontId="3" fillId="0" borderId="0" xfId="0" applyFont="1" applyAlignment="1">
      <alignment horizontal="center"/>
    </xf>
    <xf numFmtId="9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3" fontId="27" fillId="2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 vertical="top"/>
    </xf>
    <xf numFmtId="4" fontId="29" fillId="0" borderId="0" xfId="0" applyNumberFormat="1" applyFont="1" applyAlignment="1">
      <alignment horizontal="left" vertical="top" wrapText="1"/>
    </xf>
    <xf numFmtId="4" fontId="29" fillId="0" borderId="0" xfId="0" applyNumberFormat="1" applyFont="1" applyAlignment="1">
      <alignment horizontal="left" vertical="top" wrapText="1"/>
    </xf>
    <xf numFmtId="10" fontId="29" fillId="0" borderId="0" xfId="0" applyNumberFormat="1" applyFont="1" applyAlignment="1">
      <alignment horizontal="left" vertical="top" wrapText="1"/>
    </xf>
    <xf numFmtId="3" fontId="4" fillId="3" borderId="0" xfId="0" applyNumberFormat="1" applyFont="1" applyFill="1" applyAlignment="1">
      <alignment horizontal="left" vertical="center" wrapText="1"/>
    </xf>
    <xf numFmtId="0" fontId="0" fillId="0" borderId="0" xfId="0" applyFont="1" applyAlignment="1"/>
    <xf numFmtId="3" fontId="0" fillId="2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17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13" fillId="3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horizontal="left" vertical="top" wrapText="1"/>
    </xf>
    <xf numFmtId="3" fontId="4" fillId="4" borderId="0" xfId="0" applyNumberFormat="1" applyFont="1" applyFill="1" applyAlignment="1">
      <alignment horizontal="left" vertical="center" wrapText="1"/>
    </xf>
    <xf numFmtId="3" fontId="2" fillId="7" borderId="0" xfId="0" applyNumberFormat="1" applyFont="1" applyFill="1" applyAlignment="1">
      <alignment horizontal="left" vertical="top" wrapText="1"/>
    </xf>
    <xf numFmtId="3" fontId="13" fillId="4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3" fontId="13" fillId="3" borderId="0" xfId="0" applyNumberFormat="1" applyFont="1" applyFill="1" applyAlignment="1">
      <alignment horizontal="left" vertical="center" wrapText="1"/>
    </xf>
  </cellXfs>
  <cellStyles count="1">
    <cellStyle name="Обычный" xfId="0" builtinId="0"/>
  </cellStyles>
  <dxfs count="5">
    <dxf>
      <fill>
        <patternFill patternType="solid">
          <fgColor rgb="FFF4C7C3"/>
          <bgColor rgb="FFF4C7C3"/>
        </patternFill>
      </fill>
    </dxf>
    <dxf>
      <font>
        <color rgb="FFFFFFFF"/>
      </font>
      <fill>
        <patternFill patternType="solid">
          <fgColor rgb="FFCC4125"/>
          <bgColor rgb="FFCC4125"/>
        </patternFill>
      </fill>
    </dxf>
    <dxf>
      <font>
        <color rgb="FFFFFFFF"/>
      </font>
      <fill>
        <patternFill patternType="solid">
          <fgColor rgb="FF6AA84F"/>
          <bgColor rgb="FF6AA84F"/>
        </patternFill>
      </fill>
    </dxf>
    <dxf>
      <font>
        <color rgb="FFFFFFFF"/>
      </font>
      <fill>
        <patternFill patternType="solid">
          <fgColor rgb="FFCC4125"/>
          <bgColor rgb="FFCC4125"/>
        </patternFill>
      </fill>
    </dxf>
    <dxf>
      <font>
        <color rgb="FFFFFFFF"/>
      </font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holst.k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O104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0" sqref="D10"/>
    </sheetView>
  </sheetViews>
  <sheetFormatPr baseColWidth="10" defaultColWidth="14.5" defaultRowHeight="15.75" customHeight="1" outlineLevelRow="1"/>
  <cols>
    <col min="1" max="1" width="35.5" customWidth="1"/>
    <col min="2" max="2" width="12.6640625" customWidth="1"/>
    <col min="3" max="3" width="16.1640625" customWidth="1"/>
    <col min="4" max="4" width="17.1640625" customWidth="1"/>
    <col min="5" max="5" width="16" customWidth="1"/>
    <col min="6" max="6" width="15.5" customWidth="1"/>
    <col min="7" max="7" width="15" customWidth="1"/>
    <col min="8" max="8" width="15.83203125" customWidth="1"/>
    <col min="9" max="10" width="15.5" customWidth="1"/>
    <col min="11" max="11" width="16.1640625" customWidth="1"/>
    <col min="12" max="12" width="16.5" customWidth="1"/>
    <col min="13" max="13" width="15.6640625" customWidth="1"/>
    <col min="14" max="15" width="16.1640625" customWidth="1"/>
    <col min="16" max="16" width="18.1640625" customWidth="1"/>
    <col min="17" max="17" width="17.33203125" customWidth="1"/>
    <col min="18" max="41" width="19.1640625" customWidth="1"/>
  </cols>
  <sheetData>
    <row r="1" spans="1:41" ht="33">
      <c r="A1" s="1" t="s">
        <v>0</v>
      </c>
      <c r="B1" s="2" t="s">
        <v>1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3" t="s">
        <v>2</v>
      </c>
      <c r="P1" s="2">
        <v>1</v>
      </c>
      <c r="Q1" s="2">
        <v>2</v>
      </c>
      <c r="R1" s="2">
        <v>3</v>
      </c>
      <c r="S1" s="2">
        <v>4</v>
      </c>
      <c r="T1" s="2">
        <v>5</v>
      </c>
      <c r="U1" s="2">
        <v>6</v>
      </c>
      <c r="V1" s="2">
        <v>7</v>
      </c>
      <c r="W1" s="2">
        <v>8</v>
      </c>
      <c r="X1" s="2">
        <v>9</v>
      </c>
      <c r="Y1" s="2">
        <v>10</v>
      </c>
      <c r="Z1" s="2">
        <v>11</v>
      </c>
      <c r="AA1" s="2">
        <v>12</v>
      </c>
      <c r="AB1" s="3" t="s">
        <v>3</v>
      </c>
      <c r="AC1" s="2">
        <v>1</v>
      </c>
      <c r="AD1" s="2">
        <v>2</v>
      </c>
      <c r="AE1" s="2">
        <v>3</v>
      </c>
      <c r="AF1" s="2">
        <v>4</v>
      </c>
      <c r="AG1" s="2">
        <v>5</v>
      </c>
      <c r="AH1" s="2">
        <v>6</v>
      </c>
      <c r="AI1" s="2">
        <v>7</v>
      </c>
      <c r="AJ1" s="2">
        <v>8</v>
      </c>
      <c r="AK1" s="2">
        <v>9</v>
      </c>
      <c r="AL1" s="2">
        <v>10</v>
      </c>
      <c r="AM1" s="2">
        <v>11</v>
      </c>
      <c r="AN1" s="2">
        <v>12</v>
      </c>
      <c r="AO1" s="3" t="s">
        <v>4</v>
      </c>
    </row>
    <row r="2" spans="1:41" ht="29.25" customHeight="1">
      <c r="A2" s="145" t="s">
        <v>5</v>
      </c>
      <c r="B2" s="146"/>
      <c r="C2" s="5">
        <f t="shared" ref="C2:N2" si="0">C3+C12+C21</f>
        <v>6164.7809999999999</v>
      </c>
      <c r="D2" s="5">
        <f t="shared" si="0"/>
        <v>6726.0599699999993</v>
      </c>
      <c r="E2" s="5">
        <f t="shared" si="0"/>
        <v>7344.8062989</v>
      </c>
      <c r="F2" s="5">
        <f t="shared" si="0"/>
        <v>8027.3352396930004</v>
      </c>
      <c r="G2" s="5">
        <f t="shared" si="0"/>
        <v>8780.6830470494097</v>
      </c>
      <c r="H2" s="5">
        <f t="shared" si="0"/>
        <v>9612.6909552382331</v>
      </c>
      <c r="I2" s="5">
        <f t="shared" si="0"/>
        <v>10532.099043208635</v>
      </c>
      <c r="J2" s="5">
        <f t="shared" si="0"/>
        <v>11548.651158104814</v>
      </c>
      <c r="K2" s="5">
        <f t="shared" si="0"/>
        <v>12673.212207769535</v>
      </c>
      <c r="L2" s="5">
        <f t="shared" si="0"/>
        <v>13917.899288678656</v>
      </c>
      <c r="M2" s="5">
        <f t="shared" si="0"/>
        <v>15296.228290223244</v>
      </c>
      <c r="N2" s="5">
        <f t="shared" si="0"/>
        <v>16823.277811537348</v>
      </c>
      <c r="O2" s="4">
        <f t="shared" ref="O2:O4" si="1">SUM(C2:N2)</f>
        <v>127447.72431040287</v>
      </c>
      <c r="P2" s="6">
        <f t="shared" ref="P2:AA2" si="2">P3+P12+P21</f>
        <v>18515.872445644032</v>
      </c>
      <c r="Q2" s="6">
        <f t="shared" si="2"/>
        <v>20392.787730342097</v>
      </c>
      <c r="R2" s="6">
        <f t="shared" si="2"/>
        <v>22474.979339097052</v>
      </c>
      <c r="S2" s="6">
        <f t="shared" si="2"/>
        <v>24785.839391720281</v>
      </c>
      <c r="T2" s="6">
        <f t="shared" si="2"/>
        <v>27351.483107725428</v>
      </c>
      <c r="U2" s="6">
        <f t="shared" si="2"/>
        <v>30201.069409314037</v>
      </c>
      <c r="V2" s="6">
        <f t="shared" si="2"/>
        <v>33367.159510858422</v>
      </c>
      <c r="W2" s="6">
        <f t="shared" si="2"/>
        <v>36886.118013001418</v>
      </c>
      <c r="X2" s="6">
        <f t="shared" si="2"/>
        <v>40798.56155821681</v>
      </c>
      <c r="Y2" s="6">
        <f t="shared" si="2"/>
        <v>45149.860707743632</v>
      </c>
      <c r="Z2" s="6">
        <f t="shared" si="2"/>
        <v>49990.701374916789</v>
      </c>
      <c r="AA2" s="6">
        <f t="shared" si="2"/>
        <v>55377.712905680826</v>
      </c>
      <c r="AB2" s="7">
        <f t="shared" ref="AB2:AB4" si="3">SUM(P2:AA2)</f>
        <v>405292.14549426083</v>
      </c>
      <c r="AC2" s="6">
        <f t="shared" ref="AC2:AN2" si="4">AC3+AC12+AC21</f>
        <v>61374.170743140778</v>
      </c>
      <c r="AD2" s="6">
        <f t="shared" si="4"/>
        <v>68050.78256017479</v>
      </c>
      <c r="AE2" s="6">
        <f t="shared" si="4"/>
        <v>75486.56780450324</v>
      </c>
      <c r="AF2" s="6">
        <f t="shared" si="4"/>
        <v>83769.84178772119</v>
      </c>
      <c r="AG2" s="6">
        <f t="shared" si="4"/>
        <v>92999.316778818204</v>
      </c>
      <c r="AH2" s="6">
        <f t="shared" si="4"/>
        <v>103285.33405061472</v>
      </c>
      <c r="AI2" s="6">
        <f t="shared" si="4"/>
        <v>114751.24249334758</v>
      </c>
      <c r="AJ2" s="6">
        <f t="shared" si="4"/>
        <v>127534.94127463159</v>
      </c>
      <c r="AK2" s="6">
        <f t="shared" si="4"/>
        <v>141790.60611304716</v>
      </c>
      <c r="AL2" s="6">
        <f t="shared" si="4"/>
        <v>157690.62107035349</v>
      </c>
      <c r="AM2" s="6">
        <f t="shared" si="4"/>
        <v>175427.74038469233</v>
      </c>
      <c r="AN2" s="6">
        <f t="shared" si="4"/>
        <v>195217.50779760245</v>
      </c>
      <c r="AO2" s="7">
        <f t="shared" ref="AO2:AO4" si="5">SUM(AC2:AN2)</f>
        <v>1397378.6728586475</v>
      </c>
    </row>
    <row r="3" spans="1:41" ht="22.5" customHeight="1">
      <c r="A3" s="159" t="s">
        <v>6</v>
      </c>
      <c r="B3" s="146"/>
      <c r="C3" s="9">
        <f t="shared" ref="C3:N3" si="6">C9*$B$10</f>
        <v>2206.5749999999998</v>
      </c>
      <c r="D3" s="9">
        <f t="shared" si="6"/>
        <v>2316.9037499999999</v>
      </c>
      <c r="E3" s="9">
        <f t="shared" si="6"/>
        <v>2432.7489374999996</v>
      </c>
      <c r="F3" s="9">
        <f t="shared" si="6"/>
        <v>2554.386384375</v>
      </c>
      <c r="G3" s="9">
        <f t="shared" si="6"/>
        <v>2682.1057035937492</v>
      </c>
      <c r="H3" s="9">
        <f t="shared" si="6"/>
        <v>2816.2109887734377</v>
      </c>
      <c r="I3" s="9">
        <f t="shared" si="6"/>
        <v>2957.0215382121091</v>
      </c>
      <c r="J3" s="9">
        <f t="shared" si="6"/>
        <v>3104.8726151227147</v>
      </c>
      <c r="K3" s="9">
        <f t="shared" si="6"/>
        <v>3260.1162458788508</v>
      </c>
      <c r="L3" s="9">
        <f t="shared" si="6"/>
        <v>3423.122058172793</v>
      </c>
      <c r="M3" s="9">
        <f t="shared" si="6"/>
        <v>3594.2781610814332</v>
      </c>
      <c r="N3" s="9">
        <f t="shared" si="6"/>
        <v>3773.9920691355042</v>
      </c>
      <c r="O3" s="10">
        <f t="shared" si="1"/>
        <v>35122.333451845596</v>
      </c>
      <c r="P3" s="8">
        <f t="shared" ref="P3:AA3" si="7">P9*$B$10</f>
        <v>3962.6916725922797</v>
      </c>
      <c r="Q3" s="8">
        <f t="shared" si="7"/>
        <v>4160.8262562218933</v>
      </c>
      <c r="R3" s="8">
        <f t="shared" si="7"/>
        <v>4368.8675690329892</v>
      </c>
      <c r="S3" s="8">
        <f t="shared" si="7"/>
        <v>4587.3109474846378</v>
      </c>
      <c r="T3" s="8">
        <f t="shared" si="7"/>
        <v>4816.6764948588698</v>
      </c>
      <c r="U3" s="8">
        <f t="shared" si="7"/>
        <v>5057.5103196018135</v>
      </c>
      <c r="V3" s="8">
        <f t="shared" si="7"/>
        <v>5310.3858355819029</v>
      </c>
      <c r="W3" s="8">
        <f t="shared" si="7"/>
        <v>5575.9051273609975</v>
      </c>
      <c r="X3" s="8">
        <f t="shared" si="7"/>
        <v>5854.7003837290486</v>
      </c>
      <c r="Y3" s="8">
        <f t="shared" si="7"/>
        <v>6147.4354029155011</v>
      </c>
      <c r="Z3" s="8">
        <f t="shared" si="7"/>
        <v>6454.8071730612764</v>
      </c>
      <c r="AA3" s="8">
        <f t="shared" si="7"/>
        <v>6777.5475317143391</v>
      </c>
      <c r="AB3" s="8">
        <f t="shared" si="3"/>
        <v>63074.664714155544</v>
      </c>
      <c r="AC3" s="8">
        <f t="shared" ref="AC3:AN3" si="8">AC9*$B$10</f>
        <v>7116.4249083000568</v>
      </c>
      <c r="AD3" s="8">
        <f t="shared" si="8"/>
        <v>7472.2461537150593</v>
      </c>
      <c r="AE3" s="8">
        <f t="shared" si="8"/>
        <v>7845.8584614008123</v>
      </c>
      <c r="AF3" s="8">
        <f t="shared" si="8"/>
        <v>8238.1513844708516</v>
      </c>
      <c r="AG3" s="8">
        <f t="shared" si="8"/>
        <v>8650.0589536943953</v>
      </c>
      <c r="AH3" s="8">
        <f t="shared" si="8"/>
        <v>9082.5619013791129</v>
      </c>
      <c r="AI3" s="8">
        <f t="shared" si="8"/>
        <v>9536.689996448069</v>
      </c>
      <c r="AJ3" s="8">
        <f t="shared" si="8"/>
        <v>10013.524496270473</v>
      </c>
      <c r="AK3" s="8">
        <f t="shared" si="8"/>
        <v>10514.200721083998</v>
      </c>
      <c r="AL3" s="8">
        <f t="shared" si="8"/>
        <v>11039.910757138197</v>
      </c>
      <c r="AM3" s="8">
        <f t="shared" si="8"/>
        <v>11591.906294995106</v>
      </c>
      <c r="AN3" s="8">
        <f t="shared" si="8"/>
        <v>12171.501609744862</v>
      </c>
      <c r="AO3" s="8">
        <f t="shared" si="5"/>
        <v>113273.035638641</v>
      </c>
    </row>
    <row r="4" spans="1:41" ht="14">
      <c r="A4" s="11" t="s">
        <v>7</v>
      </c>
      <c r="B4" s="12">
        <v>1500</v>
      </c>
      <c r="C4" s="13">
        <f t="shared" ref="C4:N4" si="9">B4+B4*$B$5</f>
        <v>1575</v>
      </c>
      <c r="D4" s="13">
        <f t="shared" si="9"/>
        <v>1653.75</v>
      </c>
      <c r="E4" s="13">
        <f t="shared" si="9"/>
        <v>1736.4375</v>
      </c>
      <c r="F4" s="13">
        <f t="shared" si="9"/>
        <v>1823.2593750000001</v>
      </c>
      <c r="G4" s="13">
        <f t="shared" si="9"/>
        <v>1914.42234375</v>
      </c>
      <c r="H4" s="13">
        <f t="shared" si="9"/>
        <v>2010.1434609375001</v>
      </c>
      <c r="I4" s="13">
        <f t="shared" si="9"/>
        <v>2110.650633984375</v>
      </c>
      <c r="J4" s="13">
        <f t="shared" si="9"/>
        <v>2216.1831656835939</v>
      </c>
      <c r="K4" s="13">
        <f t="shared" si="9"/>
        <v>2326.9923239677737</v>
      </c>
      <c r="L4" s="13">
        <f t="shared" si="9"/>
        <v>2443.3419401661622</v>
      </c>
      <c r="M4" s="13">
        <f t="shared" si="9"/>
        <v>2565.5090371744704</v>
      </c>
      <c r="N4" s="13">
        <f t="shared" si="9"/>
        <v>2693.7844890331939</v>
      </c>
      <c r="O4" s="14">
        <f t="shared" si="1"/>
        <v>25069.474269697072</v>
      </c>
      <c r="P4" s="13">
        <f>N4+N4*$B$5</f>
        <v>2828.4737134848538</v>
      </c>
      <c r="Q4" s="13">
        <f t="shared" ref="Q4:AA4" si="10">P4+P4*$B$5</f>
        <v>2969.8973991590965</v>
      </c>
      <c r="R4" s="13">
        <f t="shared" si="10"/>
        <v>3118.3922691170515</v>
      </c>
      <c r="S4" s="13">
        <f t="shared" si="10"/>
        <v>3274.3118825729039</v>
      </c>
      <c r="T4" s="13">
        <f t="shared" si="10"/>
        <v>3438.0274767015489</v>
      </c>
      <c r="U4" s="13">
        <f t="shared" si="10"/>
        <v>3609.9288505366262</v>
      </c>
      <c r="V4" s="13">
        <f t="shared" si="10"/>
        <v>3790.4252930634575</v>
      </c>
      <c r="W4" s="13">
        <f t="shared" si="10"/>
        <v>3979.9465577166302</v>
      </c>
      <c r="X4" s="13">
        <f t="shared" si="10"/>
        <v>4178.9438856024617</v>
      </c>
      <c r="Y4" s="13">
        <f t="shared" si="10"/>
        <v>4387.8910798825846</v>
      </c>
      <c r="Z4" s="13">
        <f t="shared" si="10"/>
        <v>4607.2856338767142</v>
      </c>
      <c r="AA4" s="13">
        <f t="shared" si="10"/>
        <v>4837.6499155705496</v>
      </c>
      <c r="AB4" s="15">
        <f t="shared" si="3"/>
        <v>45021.173957284482</v>
      </c>
      <c r="AC4" s="13">
        <f>AA4+AA4*$B$5</f>
        <v>5079.5324113490769</v>
      </c>
      <c r="AD4" s="13">
        <f t="shared" ref="AD4:AN4" si="11">AC4+AC4*$B$5</f>
        <v>5333.5090319165311</v>
      </c>
      <c r="AE4" s="13">
        <f t="shared" si="11"/>
        <v>5600.1844835123575</v>
      </c>
      <c r="AF4" s="13">
        <f t="shared" si="11"/>
        <v>5880.1937076879749</v>
      </c>
      <c r="AG4" s="13">
        <f t="shared" si="11"/>
        <v>6174.2033930723737</v>
      </c>
      <c r="AH4" s="13">
        <f t="shared" si="11"/>
        <v>6482.9135627259921</v>
      </c>
      <c r="AI4" s="13">
        <f t="shared" si="11"/>
        <v>6807.0592408622915</v>
      </c>
      <c r="AJ4" s="13">
        <f t="shared" si="11"/>
        <v>7147.412202905406</v>
      </c>
      <c r="AK4" s="13">
        <f t="shared" si="11"/>
        <v>7504.7828130506769</v>
      </c>
      <c r="AL4" s="13">
        <f t="shared" si="11"/>
        <v>7880.0219537032108</v>
      </c>
      <c r="AM4" s="13">
        <f t="shared" si="11"/>
        <v>8274.0230513883707</v>
      </c>
      <c r="AN4" s="13">
        <f t="shared" si="11"/>
        <v>8687.7242039577886</v>
      </c>
      <c r="AO4" s="15">
        <f t="shared" si="5"/>
        <v>80851.560056132032</v>
      </c>
    </row>
    <row r="5" spans="1:41" ht="14">
      <c r="A5" s="2" t="s">
        <v>8</v>
      </c>
      <c r="B5" s="16">
        <v>0.05</v>
      </c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20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20"/>
    </row>
    <row r="6" spans="1:41" ht="14">
      <c r="A6" s="2" t="s">
        <v>9</v>
      </c>
      <c r="B6" s="16">
        <v>4.6699999999999998E-2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20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20"/>
    </row>
    <row r="7" spans="1:41" ht="13">
      <c r="A7" s="158" t="s">
        <v>10</v>
      </c>
      <c r="B7" s="146"/>
      <c r="C7" s="11">
        <f t="shared" ref="C7:N7" si="12">C4*$B$6</f>
        <v>73.552499999999995</v>
      </c>
      <c r="D7" s="11">
        <f t="shared" si="12"/>
        <v>77.230125000000001</v>
      </c>
      <c r="E7" s="11">
        <f t="shared" si="12"/>
        <v>81.091631249999992</v>
      </c>
      <c r="F7" s="11">
        <f t="shared" si="12"/>
        <v>85.146212812499996</v>
      </c>
      <c r="G7" s="11">
        <f t="shared" si="12"/>
        <v>89.40352345312499</v>
      </c>
      <c r="H7" s="11">
        <f t="shared" si="12"/>
        <v>93.873699625781256</v>
      </c>
      <c r="I7" s="11">
        <f t="shared" si="12"/>
        <v>98.567384607070309</v>
      </c>
      <c r="J7" s="11">
        <f t="shared" si="12"/>
        <v>103.49575383742383</v>
      </c>
      <c r="K7" s="11">
        <f t="shared" si="12"/>
        <v>108.67054152929502</v>
      </c>
      <c r="L7" s="11">
        <f t="shared" si="12"/>
        <v>114.10406860575978</v>
      </c>
      <c r="M7" s="11">
        <f t="shared" si="12"/>
        <v>119.80927203604777</v>
      </c>
      <c r="N7" s="11">
        <f t="shared" si="12"/>
        <v>125.79973563785015</v>
      </c>
      <c r="O7" s="21">
        <f>SUM(C7:N7)</f>
        <v>1170.744448394853</v>
      </c>
      <c r="P7" s="11">
        <f t="shared" ref="P7:AA7" si="13">P4*$B$6</f>
        <v>132.08972241974266</v>
      </c>
      <c r="Q7" s="11">
        <f t="shared" si="13"/>
        <v>138.69420854072979</v>
      </c>
      <c r="R7" s="11">
        <f t="shared" si="13"/>
        <v>145.62891896776631</v>
      </c>
      <c r="S7" s="11">
        <f t="shared" si="13"/>
        <v>152.91036491615461</v>
      </c>
      <c r="T7" s="11">
        <f t="shared" si="13"/>
        <v>160.55588316196233</v>
      </c>
      <c r="U7" s="11">
        <f t="shared" si="13"/>
        <v>168.58367732006045</v>
      </c>
      <c r="V7" s="11">
        <f t="shared" si="13"/>
        <v>177.01286118606345</v>
      </c>
      <c r="W7" s="11">
        <f t="shared" si="13"/>
        <v>185.86350424536661</v>
      </c>
      <c r="X7" s="11">
        <f t="shared" si="13"/>
        <v>195.15667945763497</v>
      </c>
      <c r="Y7" s="11">
        <f t="shared" si="13"/>
        <v>204.91451343051671</v>
      </c>
      <c r="Z7" s="11">
        <f t="shared" si="13"/>
        <v>215.16023910204254</v>
      </c>
      <c r="AA7" s="11">
        <f t="shared" si="13"/>
        <v>225.91825105714466</v>
      </c>
      <c r="AB7" s="14">
        <f>SUM(P7:AA7)</f>
        <v>2102.4888238051849</v>
      </c>
      <c r="AC7" s="22">
        <f t="shared" ref="AC7:AN7" si="14">AC4*$B$6</f>
        <v>237.21416361000189</v>
      </c>
      <c r="AD7" s="22">
        <f t="shared" si="14"/>
        <v>249.07487179050199</v>
      </c>
      <c r="AE7" s="22">
        <f t="shared" si="14"/>
        <v>261.52861538002708</v>
      </c>
      <c r="AF7" s="22">
        <f t="shared" si="14"/>
        <v>274.6050461490284</v>
      </c>
      <c r="AG7" s="22">
        <f t="shared" si="14"/>
        <v>288.33529845647985</v>
      </c>
      <c r="AH7" s="22">
        <f t="shared" si="14"/>
        <v>302.75206337930382</v>
      </c>
      <c r="AI7" s="22">
        <f t="shared" si="14"/>
        <v>317.88966654826902</v>
      </c>
      <c r="AJ7" s="22">
        <f t="shared" si="14"/>
        <v>333.78414987568243</v>
      </c>
      <c r="AK7" s="22">
        <f t="shared" si="14"/>
        <v>350.47335736946661</v>
      </c>
      <c r="AL7" s="22">
        <f t="shared" si="14"/>
        <v>367.99702523793991</v>
      </c>
      <c r="AM7" s="22">
        <f t="shared" si="14"/>
        <v>386.39687649983688</v>
      </c>
      <c r="AN7" s="22">
        <f t="shared" si="14"/>
        <v>405.71672032482871</v>
      </c>
      <c r="AO7" s="14">
        <f>SUM(AC7:AN7)</f>
        <v>3775.7678546213665</v>
      </c>
    </row>
    <row r="8" spans="1:41" ht="14">
      <c r="A8" s="2" t="s">
        <v>11</v>
      </c>
      <c r="B8" s="16">
        <v>0.24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9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20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20"/>
    </row>
    <row r="9" spans="1:41" ht="13">
      <c r="A9" s="158" t="s">
        <v>12</v>
      </c>
      <c r="B9" s="146"/>
      <c r="C9" s="11">
        <f t="shared" ref="C9:N9" si="15">C7*$B$8</f>
        <v>17.6526</v>
      </c>
      <c r="D9" s="11">
        <f t="shared" si="15"/>
        <v>18.535229999999999</v>
      </c>
      <c r="E9" s="11">
        <f t="shared" si="15"/>
        <v>19.461991499999996</v>
      </c>
      <c r="F9" s="11">
        <f t="shared" si="15"/>
        <v>20.435091074999999</v>
      </c>
      <c r="G9" s="11">
        <f t="shared" si="15"/>
        <v>21.456845628749996</v>
      </c>
      <c r="H9" s="11">
        <f t="shared" si="15"/>
        <v>22.529687910187501</v>
      </c>
      <c r="I9" s="11">
        <f t="shared" si="15"/>
        <v>23.656172305696874</v>
      </c>
      <c r="J9" s="11">
        <f t="shared" si="15"/>
        <v>24.838980920981719</v>
      </c>
      <c r="K9" s="11">
        <f t="shared" si="15"/>
        <v>26.080929967030805</v>
      </c>
      <c r="L9" s="11">
        <f t="shared" si="15"/>
        <v>27.384976465382344</v>
      </c>
      <c r="M9" s="11">
        <f t="shared" si="15"/>
        <v>28.754225288651465</v>
      </c>
      <c r="N9" s="11">
        <f t="shared" si="15"/>
        <v>30.191936553084034</v>
      </c>
      <c r="O9" s="21">
        <f>SUM(C9:N9)</f>
        <v>280.97866761476479</v>
      </c>
      <c r="P9" s="23">
        <f t="shared" ref="P9:AA9" si="16">P7*$B$8</f>
        <v>31.701533380738237</v>
      </c>
      <c r="Q9" s="23">
        <f t="shared" si="16"/>
        <v>33.286610049775149</v>
      </c>
      <c r="R9" s="23">
        <f t="shared" si="16"/>
        <v>34.950940552263916</v>
      </c>
      <c r="S9" s="23">
        <f t="shared" si="16"/>
        <v>36.698487579877103</v>
      </c>
      <c r="T9" s="23">
        <f t="shared" si="16"/>
        <v>38.533411958870957</v>
      </c>
      <c r="U9" s="23">
        <f t="shared" si="16"/>
        <v>40.460082556814505</v>
      </c>
      <c r="V9" s="23">
        <f t="shared" si="16"/>
        <v>42.483086684655227</v>
      </c>
      <c r="W9" s="23">
        <f t="shared" si="16"/>
        <v>44.607241018887983</v>
      </c>
      <c r="X9" s="23">
        <f t="shared" si="16"/>
        <v>46.83760306983239</v>
      </c>
      <c r="Y9" s="23">
        <f t="shared" si="16"/>
        <v>49.179483223324006</v>
      </c>
      <c r="Z9" s="23">
        <f t="shared" si="16"/>
        <v>51.638457384490209</v>
      </c>
      <c r="AA9" s="23">
        <f t="shared" si="16"/>
        <v>54.220380253714715</v>
      </c>
      <c r="AB9" s="14">
        <f>SUM(P9:AA9)</f>
        <v>504.59731771324437</v>
      </c>
      <c r="AC9" s="23">
        <f t="shared" ref="AC9:AN9" si="17">AC7*$B$8</f>
        <v>56.931399266400454</v>
      </c>
      <c r="AD9" s="23">
        <f t="shared" si="17"/>
        <v>59.777969229720476</v>
      </c>
      <c r="AE9" s="23">
        <f t="shared" si="17"/>
        <v>62.7668676912065</v>
      </c>
      <c r="AF9" s="23">
        <f t="shared" si="17"/>
        <v>65.905211075766815</v>
      </c>
      <c r="AG9" s="23">
        <f t="shared" si="17"/>
        <v>69.200471629555167</v>
      </c>
      <c r="AH9" s="23">
        <f t="shared" si="17"/>
        <v>72.660495211032909</v>
      </c>
      <c r="AI9" s="23">
        <f t="shared" si="17"/>
        <v>76.293519971584558</v>
      </c>
      <c r="AJ9" s="23">
        <f t="shared" si="17"/>
        <v>80.108195970163777</v>
      </c>
      <c r="AK9" s="23">
        <f t="shared" si="17"/>
        <v>84.113605768671988</v>
      </c>
      <c r="AL9" s="23">
        <f t="shared" si="17"/>
        <v>88.319286057105572</v>
      </c>
      <c r="AM9" s="23">
        <f t="shared" si="17"/>
        <v>92.735250359960844</v>
      </c>
      <c r="AN9" s="23">
        <f t="shared" si="17"/>
        <v>97.372012877958895</v>
      </c>
      <c r="AO9" s="14">
        <f>SUM(AC9:AN9)</f>
        <v>906.18428510912804</v>
      </c>
    </row>
    <row r="10" spans="1:41" ht="14">
      <c r="A10" s="2" t="s">
        <v>13</v>
      </c>
      <c r="B10" s="17">
        <v>125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9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20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20"/>
    </row>
    <row r="11" spans="1:41" ht="14">
      <c r="A11" s="2" t="s">
        <v>14</v>
      </c>
      <c r="B11" s="16">
        <v>0.72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9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20"/>
    </row>
    <row r="12" spans="1:41" ht="24" customHeight="1">
      <c r="A12" s="159" t="s">
        <v>15</v>
      </c>
      <c r="B12" s="146"/>
      <c r="C12" s="24">
        <f t="shared" ref="C12:N12" si="18">C18*$B$19</f>
        <v>3157.0560000000005</v>
      </c>
      <c r="D12" s="24">
        <f t="shared" si="18"/>
        <v>3535.90272</v>
      </c>
      <c r="E12" s="24">
        <f t="shared" si="18"/>
        <v>3960.2110464000002</v>
      </c>
      <c r="F12" s="24">
        <f t="shared" si="18"/>
        <v>4435.4363719680005</v>
      </c>
      <c r="G12" s="24">
        <f t="shared" si="18"/>
        <v>4967.6887366041601</v>
      </c>
      <c r="H12" s="24">
        <f t="shared" si="18"/>
        <v>5563.8113849966594</v>
      </c>
      <c r="I12" s="24">
        <f t="shared" si="18"/>
        <v>6231.4687511962593</v>
      </c>
      <c r="J12" s="24">
        <f t="shared" si="18"/>
        <v>6979.2450013398084</v>
      </c>
      <c r="K12" s="24">
        <f t="shared" si="18"/>
        <v>7816.754401500586</v>
      </c>
      <c r="L12" s="24">
        <f t="shared" si="18"/>
        <v>8754.7649296806558</v>
      </c>
      <c r="M12" s="24">
        <f t="shared" si="18"/>
        <v>9805.3367212423364</v>
      </c>
      <c r="N12" s="24">
        <f t="shared" si="18"/>
        <v>10981.977127791417</v>
      </c>
      <c r="O12" s="25">
        <f t="shared" ref="O12:O13" si="19">SUM(C12:N12)</f>
        <v>76189.653192719881</v>
      </c>
      <c r="P12" s="26">
        <f t="shared" ref="P12:AA12" si="20">P18*$B$19</f>
        <v>12299.814383126386</v>
      </c>
      <c r="Q12" s="26">
        <f t="shared" si="20"/>
        <v>13775.792109101552</v>
      </c>
      <c r="R12" s="26">
        <f t="shared" si="20"/>
        <v>15428.887162193738</v>
      </c>
      <c r="S12" s="26">
        <f t="shared" si="20"/>
        <v>17280.353621656985</v>
      </c>
      <c r="T12" s="26">
        <f t="shared" si="20"/>
        <v>19353.996056255826</v>
      </c>
      <c r="U12" s="26">
        <f t="shared" si="20"/>
        <v>21676.475583006522</v>
      </c>
      <c r="V12" s="26">
        <f t="shared" si="20"/>
        <v>24277.652652967303</v>
      </c>
      <c r="W12" s="26">
        <f t="shared" si="20"/>
        <v>27190.970971323379</v>
      </c>
      <c r="X12" s="26">
        <f t="shared" si="20"/>
        <v>30453.887487882188</v>
      </c>
      <c r="Y12" s="26">
        <f t="shared" si="20"/>
        <v>34108.353986428054</v>
      </c>
      <c r="Z12" s="26">
        <f t="shared" si="20"/>
        <v>38201.356464799421</v>
      </c>
      <c r="AA12" s="26">
        <f t="shared" si="20"/>
        <v>42785.519240575348</v>
      </c>
      <c r="AB12" s="25">
        <f t="shared" ref="AB12:AB13" si="21">SUM(P12:AA12)</f>
        <v>296833.05971931666</v>
      </c>
      <c r="AC12" s="27">
        <f t="shared" ref="AC12:AN12" si="22">AC18*$B$19</f>
        <v>47919.781549444386</v>
      </c>
      <c r="AD12" s="27">
        <f t="shared" si="22"/>
        <v>53670.15533537772</v>
      </c>
      <c r="AE12" s="27">
        <f t="shared" si="22"/>
        <v>60110.57397562304</v>
      </c>
      <c r="AF12" s="27">
        <f t="shared" si="22"/>
        <v>67323.84285269781</v>
      </c>
      <c r="AG12" s="27">
        <f t="shared" si="22"/>
        <v>75402.70399502154</v>
      </c>
      <c r="AH12" s="27">
        <f t="shared" si="22"/>
        <v>84451.028474424136</v>
      </c>
      <c r="AI12" s="27">
        <f t="shared" si="22"/>
        <v>94585.151891355024</v>
      </c>
      <c r="AJ12" s="27">
        <f t="shared" si="22"/>
        <v>105935.37011831762</v>
      </c>
      <c r="AK12" s="27">
        <f t="shared" si="22"/>
        <v>118647.61453251574</v>
      </c>
      <c r="AL12" s="27">
        <f t="shared" si="22"/>
        <v>132885.32827641763</v>
      </c>
      <c r="AM12" s="27">
        <f t="shared" si="22"/>
        <v>148831.56766958773</v>
      </c>
      <c r="AN12" s="27">
        <f t="shared" si="22"/>
        <v>166691.35578993827</v>
      </c>
      <c r="AO12" s="25">
        <f t="shared" ref="AO12:AO13" si="23">SUM(AC12:AN12)</f>
        <v>1156454.4744607206</v>
      </c>
    </row>
    <row r="13" spans="1:41" ht="28">
      <c r="A13" s="2" t="s">
        <v>16</v>
      </c>
      <c r="B13" s="28">
        <v>1500</v>
      </c>
      <c r="C13" s="29">
        <f t="shared" ref="C13:N13" si="24">B13+B13*$B$14</f>
        <v>1680</v>
      </c>
      <c r="D13" s="29">
        <f t="shared" si="24"/>
        <v>1881.6</v>
      </c>
      <c r="E13" s="29">
        <f t="shared" si="24"/>
        <v>2107.3919999999998</v>
      </c>
      <c r="F13" s="29">
        <f t="shared" si="24"/>
        <v>2360.2790399999999</v>
      </c>
      <c r="G13" s="29">
        <f t="shared" si="24"/>
        <v>2643.5125247999999</v>
      </c>
      <c r="H13" s="29">
        <f t="shared" si="24"/>
        <v>2960.7340277759999</v>
      </c>
      <c r="I13" s="29">
        <f t="shared" si="24"/>
        <v>3316.02211110912</v>
      </c>
      <c r="J13" s="29">
        <f t="shared" si="24"/>
        <v>3713.9447644422144</v>
      </c>
      <c r="K13" s="29">
        <f t="shared" si="24"/>
        <v>4159.6181361752797</v>
      </c>
      <c r="L13" s="29">
        <f t="shared" si="24"/>
        <v>4658.7723125163129</v>
      </c>
      <c r="M13" s="29">
        <f t="shared" si="24"/>
        <v>5217.8249900182709</v>
      </c>
      <c r="N13" s="29">
        <f t="shared" si="24"/>
        <v>5843.9639888204638</v>
      </c>
      <c r="O13" s="30">
        <f t="shared" si="19"/>
        <v>40543.663895657657</v>
      </c>
      <c r="P13" s="29">
        <f>N13+N13*$B$14</f>
        <v>6545.2396674789197</v>
      </c>
      <c r="Q13" s="29">
        <f t="shared" ref="Q13:AA13" si="25">P13+P13*$B$14</f>
        <v>7330.6684275763901</v>
      </c>
      <c r="R13" s="29">
        <f t="shared" si="25"/>
        <v>8210.3486388855563</v>
      </c>
      <c r="S13" s="29">
        <f t="shared" si="25"/>
        <v>9195.5904755518222</v>
      </c>
      <c r="T13" s="29">
        <f t="shared" si="25"/>
        <v>10299.061332618041</v>
      </c>
      <c r="U13" s="29">
        <f t="shared" si="25"/>
        <v>11534.948692532205</v>
      </c>
      <c r="V13" s="29">
        <f t="shared" si="25"/>
        <v>12919.142535636071</v>
      </c>
      <c r="W13" s="29">
        <f t="shared" si="25"/>
        <v>14469.439639912398</v>
      </c>
      <c r="X13" s="29">
        <f t="shared" si="25"/>
        <v>16205.772396701886</v>
      </c>
      <c r="Y13" s="29">
        <f t="shared" si="25"/>
        <v>18150.465084306114</v>
      </c>
      <c r="Z13" s="29">
        <f t="shared" si="25"/>
        <v>20328.520894422847</v>
      </c>
      <c r="AA13" s="29">
        <f t="shared" si="25"/>
        <v>22767.94340175359</v>
      </c>
      <c r="AB13" s="31">
        <f t="shared" si="21"/>
        <v>157957.14118737582</v>
      </c>
      <c r="AC13" s="29">
        <f>AA13+AA13*$B$14</f>
        <v>25500.096609964021</v>
      </c>
      <c r="AD13" s="29">
        <f t="shared" ref="AD13:AN13" si="26">AC13+AC13*$B$14</f>
        <v>28560.108203159703</v>
      </c>
      <c r="AE13" s="29">
        <f t="shared" si="26"/>
        <v>31987.321187538866</v>
      </c>
      <c r="AF13" s="29">
        <f t="shared" si="26"/>
        <v>35825.799730043531</v>
      </c>
      <c r="AG13" s="29">
        <f t="shared" si="26"/>
        <v>40124.895697648753</v>
      </c>
      <c r="AH13" s="29">
        <f t="shared" si="26"/>
        <v>44939.883181366604</v>
      </c>
      <c r="AI13" s="29">
        <f t="shared" si="26"/>
        <v>50332.669163130595</v>
      </c>
      <c r="AJ13" s="29">
        <f t="shared" si="26"/>
        <v>56372.589462706266</v>
      </c>
      <c r="AK13" s="29">
        <f t="shared" si="26"/>
        <v>63137.300198231016</v>
      </c>
      <c r="AL13" s="29">
        <f t="shared" si="26"/>
        <v>70713.776222018743</v>
      </c>
      <c r="AM13" s="29">
        <f t="shared" si="26"/>
        <v>79199.429368660989</v>
      </c>
      <c r="AN13" s="29">
        <f t="shared" si="26"/>
        <v>88703.360892900309</v>
      </c>
      <c r="AO13" s="31">
        <f t="shared" si="23"/>
        <v>615397.22991736943</v>
      </c>
    </row>
    <row r="14" spans="1:41" ht="14">
      <c r="A14" s="2" t="s">
        <v>8</v>
      </c>
      <c r="B14" s="32">
        <v>0.12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0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31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20"/>
    </row>
    <row r="15" spans="1:41" ht="14">
      <c r="A15" s="2" t="s">
        <v>9</v>
      </c>
      <c r="B15" s="32">
        <v>0.04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0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31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20"/>
    </row>
    <row r="16" spans="1:41" ht="14">
      <c r="A16" s="2" t="s">
        <v>17</v>
      </c>
      <c r="B16" s="33"/>
      <c r="C16" s="29">
        <f t="shared" ref="C16:N16" si="27">C13*$B$15</f>
        <v>67.2</v>
      </c>
      <c r="D16" s="29">
        <f t="shared" si="27"/>
        <v>75.263999999999996</v>
      </c>
      <c r="E16" s="29">
        <f t="shared" si="27"/>
        <v>84.29567999999999</v>
      </c>
      <c r="F16" s="29">
        <f t="shared" si="27"/>
        <v>94.4111616</v>
      </c>
      <c r="G16" s="29">
        <f t="shared" si="27"/>
        <v>105.74050099199999</v>
      </c>
      <c r="H16" s="29">
        <f t="shared" si="27"/>
        <v>118.42936111104</v>
      </c>
      <c r="I16" s="29">
        <f t="shared" si="27"/>
        <v>132.64088444436481</v>
      </c>
      <c r="J16" s="29">
        <f t="shared" si="27"/>
        <v>148.55779057768856</v>
      </c>
      <c r="K16" s="29">
        <f t="shared" si="27"/>
        <v>166.38472544701119</v>
      </c>
      <c r="L16" s="29">
        <f t="shared" si="27"/>
        <v>186.35089250065252</v>
      </c>
      <c r="M16" s="29">
        <f t="shared" si="27"/>
        <v>208.71299960073085</v>
      </c>
      <c r="N16" s="29">
        <f t="shared" si="27"/>
        <v>233.75855955281855</v>
      </c>
      <c r="O16" s="20">
        <f>SUM(C16:N16)</f>
        <v>1621.7465558263063</v>
      </c>
      <c r="P16" s="29">
        <f t="shared" ref="P16:AA16" si="28">P13*$B$15</f>
        <v>261.8095866991568</v>
      </c>
      <c r="Q16" s="29">
        <f t="shared" si="28"/>
        <v>293.2267371030556</v>
      </c>
      <c r="R16" s="29">
        <f t="shared" si="28"/>
        <v>328.41394555542223</v>
      </c>
      <c r="S16" s="29">
        <f t="shared" si="28"/>
        <v>367.82361902207288</v>
      </c>
      <c r="T16" s="29">
        <f t="shared" si="28"/>
        <v>411.96245330472163</v>
      </c>
      <c r="U16" s="29">
        <f t="shared" si="28"/>
        <v>461.39794770128822</v>
      </c>
      <c r="V16" s="29">
        <f t="shared" si="28"/>
        <v>516.76570142544278</v>
      </c>
      <c r="W16" s="29">
        <f t="shared" si="28"/>
        <v>578.7775855964959</v>
      </c>
      <c r="X16" s="29">
        <f t="shared" si="28"/>
        <v>648.23089586807544</v>
      </c>
      <c r="Y16" s="29">
        <f t="shared" si="28"/>
        <v>726.01860337224457</v>
      </c>
      <c r="Z16" s="29">
        <f t="shared" si="28"/>
        <v>813.14083577691395</v>
      </c>
      <c r="AA16" s="29">
        <f t="shared" si="28"/>
        <v>910.71773607014359</v>
      </c>
      <c r="AB16" s="31">
        <f>SUM(P16:AA16)</f>
        <v>6318.285647495034</v>
      </c>
      <c r="AC16" s="29">
        <f t="shared" ref="AC16:AN16" si="29">AC13*$B$15</f>
        <v>1020.0038643985608</v>
      </c>
      <c r="AD16" s="29">
        <f t="shared" si="29"/>
        <v>1142.4043281263882</v>
      </c>
      <c r="AE16" s="29">
        <f t="shared" si="29"/>
        <v>1279.4928475015547</v>
      </c>
      <c r="AF16" s="29">
        <f t="shared" si="29"/>
        <v>1433.0319892017412</v>
      </c>
      <c r="AG16" s="29">
        <f t="shared" si="29"/>
        <v>1604.9958279059501</v>
      </c>
      <c r="AH16" s="29">
        <f t="shared" si="29"/>
        <v>1797.5953272546642</v>
      </c>
      <c r="AI16" s="29">
        <f t="shared" si="29"/>
        <v>2013.3067665252238</v>
      </c>
      <c r="AJ16" s="29">
        <f t="shared" si="29"/>
        <v>2254.9035785082506</v>
      </c>
      <c r="AK16" s="29">
        <f t="shared" si="29"/>
        <v>2525.4920079292406</v>
      </c>
      <c r="AL16" s="29">
        <f t="shared" si="29"/>
        <v>2828.5510488807499</v>
      </c>
      <c r="AM16" s="29">
        <f t="shared" si="29"/>
        <v>3167.9771747464397</v>
      </c>
      <c r="AN16" s="29">
        <f t="shared" si="29"/>
        <v>3548.1344357160124</v>
      </c>
      <c r="AO16" s="31">
        <f>SUM(AC16:AN16)</f>
        <v>24615.889196694778</v>
      </c>
    </row>
    <row r="17" spans="1:41" ht="14">
      <c r="A17" s="2" t="s">
        <v>11</v>
      </c>
      <c r="B17" s="16">
        <v>0.54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20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31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20"/>
    </row>
    <row r="18" spans="1:41" ht="14">
      <c r="A18" s="2" t="s">
        <v>12</v>
      </c>
      <c r="B18" s="33"/>
      <c r="C18" s="29">
        <f t="shared" ref="C18:N18" si="30">C16*$B$17</f>
        <v>36.288000000000004</v>
      </c>
      <c r="D18" s="29">
        <f t="shared" si="30"/>
        <v>40.642560000000003</v>
      </c>
      <c r="E18" s="29">
        <f t="shared" si="30"/>
        <v>45.519667200000001</v>
      </c>
      <c r="F18" s="29">
        <f t="shared" si="30"/>
        <v>50.982027264000003</v>
      </c>
      <c r="G18" s="29">
        <f t="shared" si="30"/>
        <v>57.099870535679997</v>
      </c>
      <c r="H18" s="29">
        <f t="shared" si="30"/>
        <v>63.951854999961604</v>
      </c>
      <c r="I18" s="29">
        <f t="shared" si="30"/>
        <v>71.626077599957</v>
      </c>
      <c r="J18" s="29">
        <f t="shared" si="30"/>
        <v>80.221206911951825</v>
      </c>
      <c r="K18" s="29">
        <f t="shared" si="30"/>
        <v>89.847751741386048</v>
      </c>
      <c r="L18" s="29">
        <f t="shared" si="30"/>
        <v>100.62948195035237</v>
      </c>
      <c r="M18" s="29">
        <f t="shared" si="30"/>
        <v>112.70501978439466</v>
      </c>
      <c r="N18" s="29">
        <f t="shared" si="30"/>
        <v>126.22962215852203</v>
      </c>
      <c r="O18" s="20">
        <f>SUM(C18:N18)</f>
        <v>875.74314014620541</v>
      </c>
      <c r="P18" s="29">
        <f t="shared" ref="P18:AA18" si="31">P16*$B$17</f>
        <v>141.37717681754467</v>
      </c>
      <c r="Q18" s="29">
        <f t="shared" si="31"/>
        <v>158.34243803565002</v>
      </c>
      <c r="R18" s="29">
        <f t="shared" si="31"/>
        <v>177.34353059992802</v>
      </c>
      <c r="S18" s="29">
        <f t="shared" si="31"/>
        <v>198.62475427191936</v>
      </c>
      <c r="T18" s="29">
        <f t="shared" si="31"/>
        <v>222.45972478454971</v>
      </c>
      <c r="U18" s="29">
        <f t="shared" si="31"/>
        <v>249.15489175869564</v>
      </c>
      <c r="V18" s="29">
        <f t="shared" si="31"/>
        <v>279.05347876973912</v>
      </c>
      <c r="W18" s="29">
        <f t="shared" si="31"/>
        <v>312.53989622210781</v>
      </c>
      <c r="X18" s="29">
        <f t="shared" si="31"/>
        <v>350.04468376876076</v>
      </c>
      <c r="Y18" s="29">
        <f t="shared" si="31"/>
        <v>392.05004582101208</v>
      </c>
      <c r="Z18" s="29">
        <f t="shared" si="31"/>
        <v>439.09605131953356</v>
      </c>
      <c r="AA18" s="29">
        <f t="shared" si="31"/>
        <v>491.78757747787756</v>
      </c>
      <c r="AB18" s="31">
        <f>SUM(P18:AA18)</f>
        <v>3411.8742496473187</v>
      </c>
      <c r="AC18" s="29">
        <f t="shared" ref="AC18:AN18" si="32">AC16*$B$17</f>
        <v>550.80208677522285</v>
      </c>
      <c r="AD18" s="29">
        <f t="shared" si="32"/>
        <v>616.89833718824968</v>
      </c>
      <c r="AE18" s="29">
        <f t="shared" si="32"/>
        <v>690.92613765083956</v>
      </c>
      <c r="AF18" s="29">
        <f t="shared" si="32"/>
        <v>773.83727416894033</v>
      </c>
      <c r="AG18" s="29">
        <f t="shared" si="32"/>
        <v>866.69774706921316</v>
      </c>
      <c r="AH18" s="29">
        <f t="shared" si="32"/>
        <v>970.70147671751874</v>
      </c>
      <c r="AI18" s="29">
        <f t="shared" si="32"/>
        <v>1087.185653923621</v>
      </c>
      <c r="AJ18" s="29">
        <f t="shared" si="32"/>
        <v>1217.6479323944554</v>
      </c>
      <c r="AK18" s="29">
        <f t="shared" si="32"/>
        <v>1363.7656842817901</v>
      </c>
      <c r="AL18" s="29">
        <f t="shared" si="32"/>
        <v>1527.417566395605</v>
      </c>
      <c r="AM18" s="29">
        <f t="shared" si="32"/>
        <v>1710.7076743630776</v>
      </c>
      <c r="AN18" s="29">
        <f t="shared" si="32"/>
        <v>1915.9925952866467</v>
      </c>
      <c r="AO18" s="31">
        <f>SUM(AC18:AN18)</f>
        <v>13292.580166215179</v>
      </c>
    </row>
    <row r="19" spans="1:41" ht="14">
      <c r="A19" s="2" t="s">
        <v>18</v>
      </c>
      <c r="B19" s="34">
        <v>87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9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31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20"/>
    </row>
    <row r="20" spans="1:41" ht="28">
      <c r="A20" s="2" t="s">
        <v>19</v>
      </c>
      <c r="B20" s="16">
        <v>0.80449999999999999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9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20"/>
    </row>
    <row r="21" spans="1:41" ht="22.5" customHeight="1">
      <c r="A21" s="159" t="s">
        <v>20</v>
      </c>
      <c r="B21" s="146"/>
      <c r="C21" s="24">
        <f t="shared" ref="C21:N21" si="33">C27*$B$28</f>
        <v>801.14999999999986</v>
      </c>
      <c r="D21" s="24">
        <f t="shared" si="33"/>
        <v>873.2534999999998</v>
      </c>
      <c r="E21" s="24">
        <f t="shared" si="33"/>
        <v>951.84631499999989</v>
      </c>
      <c r="F21" s="24">
        <f t="shared" si="33"/>
        <v>1037.5124833499999</v>
      </c>
      <c r="G21" s="24">
        <f t="shared" si="33"/>
        <v>1130.8886068514998</v>
      </c>
      <c r="H21" s="24">
        <f t="shared" si="33"/>
        <v>1232.668581468135</v>
      </c>
      <c r="I21" s="24">
        <f t="shared" si="33"/>
        <v>1343.6087538002669</v>
      </c>
      <c r="J21" s="24">
        <f t="shared" si="33"/>
        <v>1464.5335416422911</v>
      </c>
      <c r="K21" s="24">
        <f t="shared" si="33"/>
        <v>1596.3415603900971</v>
      </c>
      <c r="L21" s="24">
        <f t="shared" si="33"/>
        <v>1740.012300825206</v>
      </c>
      <c r="M21" s="24">
        <f t="shared" si="33"/>
        <v>1896.6134078994744</v>
      </c>
      <c r="N21" s="24">
        <f t="shared" si="33"/>
        <v>2067.3086146104274</v>
      </c>
      <c r="O21" s="35">
        <f t="shared" ref="O21:O22" si="34">SUM(C21:N21)</f>
        <v>16135.737665837398</v>
      </c>
      <c r="P21" s="26">
        <f t="shared" ref="P21:AA21" si="35">P27*$B$28</f>
        <v>2253.3663899253656</v>
      </c>
      <c r="Q21" s="26">
        <f t="shared" si="35"/>
        <v>2456.1693650186485</v>
      </c>
      <c r="R21" s="26">
        <f t="shared" si="35"/>
        <v>2677.2246078703265</v>
      </c>
      <c r="S21" s="26">
        <f t="shared" si="35"/>
        <v>2918.1748225786564</v>
      </c>
      <c r="T21" s="26">
        <f t="shared" si="35"/>
        <v>3180.8105566107351</v>
      </c>
      <c r="U21" s="26">
        <f t="shared" si="35"/>
        <v>3467.0835067057014</v>
      </c>
      <c r="V21" s="26">
        <f t="shared" si="35"/>
        <v>3779.1210223092144</v>
      </c>
      <c r="W21" s="26">
        <f t="shared" si="35"/>
        <v>4119.2419143170437</v>
      </c>
      <c r="X21" s="26">
        <f t="shared" si="35"/>
        <v>4489.9736866055782</v>
      </c>
      <c r="Y21" s="26">
        <f t="shared" si="35"/>
        <v>4894.0713184000797</v>
      </c>
      <c r="Z21" s="26">
        <f t="shared" si="35"/>
        <v>5334.5377370560873</v>
      </c>
      <c r="AA21" s="26">
        <f t="shared" si="35"/>
        <v>5814.6461333911348</v>
      </c>
      <c r="AB21" s="25">
        <f t="shared" ref="AB21:AB22" si="36">SUM(P21:AA21)</f>
        <v>45384.421060788576</v>
      </c>
      <c r="AC21" s="26">
        <f t="shared" ref="AC21:AN21" si="37">AC27*$B$28</f>
        <v>6337.9642853963378</v>
      </c>
      <c r="AD21" s="26">
        <f t="shared" si="37"/>
        <v>6908.3810710820062</v>
      </c>
      <c r="AE21" s="26">
        <f t="shared" si="37"/>
        <v>7530.1353674793882</v>
      </c>
      <c r="AF21" s="26">
        <f t="shared" si="37"/>
        <v>8207.847550552533</v>
      </c>
      <c r="AG21" s="26">
        <f t="shared" si="37"/>
        <v>8946.5538301022625</v>
      </c>
      <c r="AH21" s="26">
        <f t="shared" si="37"/>
        <v>9751.7436748114651</v>
      </c>
      <c r="AI21" s="26">
        <f t="shared" si="37"/>
        <v>10629.400605544497</v>
      </c>
      <c r="AJ21" s="26">
        <f t="shared" si="37"/>
        <v>11586.046660043501</v>
      </c>
      <c r="AK21" s="26">
        <f t="shared" si="37"/>
        <v>12628.790859447416</v>
      </c>
      <c r="AL21" s="26">
        <f t="shared" si="37"/>
        <v>13765.382036797684</v>
      </c>
      <c r="AM21" s="26">
        <f t="shared" si="37"/>
        <v>15004.266420109478</v>
      </c>
      <c r="AN21" s="26">
        <f t="shared" si="37"/>
        <v>16354.650397919328</v>
      </c>
      <c r="AO21" s="25">
        <f t="shared" ref="AO21:AO22" si="38">SUM(AC21:AN21)</f>
        <v>127651.16275928589</v>
      </c>
    </row>
    <row r="22" spans="1:41" ht="14">
      <c r="A22" s="2" t="s">
        <v>21</v>
      </c>
      <c r="B22" s="28">
        <v>1000</v>
      </c>
      <c r="C22" s="29">
        <f t="shared" ref="C22:N22" si="39">B22+B22*$B$23</f>
        <v>1090</v>
      </c>
      <c r="D22" s="29">
        <f t="shared" si="39"/>
        <v>1188.0999999999999</v>
      </c>
      <c r="E22" s="29">
        <f t="shared" si="39"/>
        <v>1295.029</v>
      </c>
      <c r="F22" s="29">
        <f t="shared" si="39"/>
        <v>1411.58161</v>
      </c>
      <c r="G22" s="29">
        <f t="shared" si="39"/>
        <v>1538.6239548999999</v>
      </c>
      <c r="H22" s="29">
        <f t="shared" si="39"/>
        <v>1677.1001108410001</v>
      </c>
      <c r="I22" s="29">
        <f t="shared" si="39"/>
        <v>1828.03912081669</v>
      </c>
      <c r="J22" s="29">
        <f t="shared" si="39"/>
        <v>1992.5626416901921</v>
      </c>
      <c r="K22" s="29">
        <f t="shared" si="39"/>
        <v>2171.8932794423094</v>
      </c>
      <c r="L22" s="29">
        <f t="shared" si="39"/>
        <v>2367.3636745921171</v>
      </c>
      <c r="M22" s="29">
        <f t="shared" si="39"/>
        <v>2580.4264053054076</v>
      </c>
      <c r="N22" s="29">
        <f t="shared" si="39"/>
        <v>2812.6647817828944</v>
      </c>
      <c r="O22" s="20">
        <f t="shared" si="34"/>
        <v>21953.384579370606</v>
      </c>
      <c r="P22" s="29">
        <f>N22+N22*$B$23</f>
        <v>3065.8046121433549</v>
      </c>
      <c r="Q22" s="29">
        <f t="shared" ref="Q22:AA22" si="40">P22+P22*$B$23</f>
        <v>3341.7270272362566</v>
      </c>
      <c r="R22" s="29">
        <f t="shared" si="40"/>
        <v>3642.4824596875196</v>
      </c>
      <c r="S22" s="29">
        <f t="shared" si="40"/>
        <v>3970.3058810593966</v>
      </c>
      <c r="T22" s="29">
        <f t="shared" si="40"/>
        <v>4327.6334103547424</v>
      </c>
      <c r="U22" s="29">
        <f t="shared" si="40"/>
        <v>4717.1204172866692</v>
      </c>
      <c r="V22" s="29">
        <f t="shared" si="40"/>
        <v>5141.6612548424691</v>
      </c>
      <c r="W22" s="29">
        <f t="shared" si="40"/>
        <v>5604.4107677782913</v>
      </c>
      <c r="X22" s="29">
        <f t="shared" si="40"/>
        <v>6108.8077368783379</v>
      </c>
      <c r="Y22" s="29">
        <f t="shared" si="40"/>
        <v>6658.6004331973882</v>
      </c>
      <c r="Z22" s="29">
        <f t="shared" si="40"/>
        <v>7257.8744721851526</v>
      </c>
      <c r="AA22" s="29">
        <f t="shared" si="40"/>
        <v>7911.0831746818167</v>
      </c>
      <c r="AB22" s="36">
        <f t="shared" si="36"/>
        <v>61747.51164733139</v>
      </c>
      <c r="AC22" s="29">
        <f>AA22+AA22*$B$23</f>
        <v>8623.0806604031804</v>
      </c>
      <c r="AD22" s="29">
        <f t="shared" ref="AD22:AN22" si="41">AC22+AC22*$B$23</f>
        <v>9399.1579198394666</v>
      </c>
      <c r="AE22" s="29">
        <f t="shared" si="41"/>
        <v>10245.082132625019</v>
      </c>
      <c r="AF22" s="29">
        <f t="shared" si="41"/>
        <v>11167.139524561271</v>
      </c>
      <c r="AG22" s="29">
        <f t="shared" si="41"/>
        <v>12172.182081771785</v>
      </c>
      <c r="AH22" s="29">
        <f t="shared" si="41"/>
        <v>13267.678469131246</v>
      </c>
      <c r="AI22" s="29">
        <f t="shared" si="41"/>
        <v>14461.769531353058</v>
      </c>
      <c r="AJ22" s="29">
        <f t="shared" si="41"/>
        <v>15763.328789174833</v>
      </c>
      <c r="AK22" s="29">
        <f t="shared" si="41"/>
        <v>17182.028380200569</v>
      </c>
      <c r="AL22" s="29">
        <f t="shared" si="41"/>
        <v>18728.410934418622</v>
      </c>
      <c r="AM22" s="29">
        <f t="shared" si="41"/>
        <v>20413.967918516297</v>
      </c>
      <c r="AN22" s="29">
        <f t="shared" si="41"/>
        <v>22251.225031182763</v>
      </c>
      <c r="AO22" s="37">
        <f t="shared" si="38"/>
        <v>173675.05137317808</v>
      </c>
    </row>
    <row r="23" spans="1:41" ht="14">
      <c r="A23" s="2" t="s">
        <v>8</v>
      </c>
      <c r="B23" s="16">
        <v>0.09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20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36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9"/>
    </row>
    <row r="24" spans="1:41" ht="14">
      <c r="A24" s="2" t="s">
        <v>9</v>
      </c>
      <c r="B24" s="32">
        <v>0.03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0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36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9"/>
    </row>
    <row r="25" spans="1:41" ht="14">
      <c r="A25" s="2" t="s">
        <v>22</v>
      </c>
      <c r="B25" s="38"/>
      <c r="C25" s="29">
        <f t="shared" ref="C25:N25" si="42">C22*$B$24</f>
        <v>32.699999999999996</v>
      </c>
      <c r="D25" s="29">
        <f t="shared" si="42"/>
        <v>35.642999999999994</v>
      </c>
      <c r="E25" s="29">
        <f t="shared" si="42"/>
        <v>38.85087</v>
      </c>
      <c r="F25" s="29">
        <f t="shared" si="42"/>
        <v>42.347448299999996</v>
      </c>
      <c r="G25" s="29">
        <f t="shared" si="42"/>
        <v>46.158718646999993</v>
      </c>
      <c r="H25" s="29">
        <f t="shared" si="42"/>
        <v>50.31300332523</v>
      </c>
      <c r="I25" s="29">
        <f t="shared" si="42"/>
        <v>54.841173624500698</v>
      </c>
      <c r="J25" s="29">
        <f t="shared" si="42"/>
        <v>59.776879250705761</v>
      </c>
      <c r="K25" s="29">
        <f t="shared" si="42"/>
        <v>65.156798383269276</v>
      </c>
      <c r="L25" s="29">
        <f t="shared" si="42"/>
        <v>71.020910237763516</v>
      </c>
      <c r="M25" s="29">
        <f t="shared" si="42"/>
        <v>77.412792159162223</v>
      </c>
      <c r="N25" s="29">
        <f t="shared" si="42"/>
        <v>84.379943453486831</v>
      </c>
      <c r="O25" s="20">
        <f>SUM(C25:N25)</f>
        <v>658.60153738111831</v>
      </c>
      <c r="P25" s="29">
        <f t="shared" ref="P25:AA25" si="43">P22*$B$24</f>
        <v>91.974138364300643</v>
      </c>
      <c r="Q25" s="29">
        <f t="shared" si="43"/>
        <v>100.2518108170877</v>
      </c>
      <c r="R25" s="29">
        <f t="shared" si="43"/>
        <v>109.27447379062558</v>
      </c>
      <c r="S25" s="29">
        <f t="shared" si="43"/>
        <v>119.10917643178189</v>
      </c>
      <c r="T25" s="29">
        <f t="shared" si="43"/>
        <v>129.82900231064227</v>
      </c>
      <c r="U25" s="29">
        <f t="shared" si="43"/>
        <v>141.51361251860007</v>
      </c>
      <c r="V25" s="29">
        <f t="shared" si="43"/>
        <v>154.24983764527406</v>
      </c>
      <c r="W25" s="29">
        <f t="shared" si="43"/>
        <v>168.13232303334874</v>
      </c>
      <c r="X25" s="29">
        <f t="shared" si="43"/>
        <v>183.26423210635014</v>
      </c>
      <c r="Y25" s="29">
        <f t="shared" si="43"/>
        <v>199.75801299592163</v>
      </c>
      <c r="Z25" s="29">
        <f t="shared" si="43"/>
        <v>217.73623416555458</v>
      </c>
      <c r="AA25" s="29">
        <f t="shared" si="43"/>
        <v>237.33249524045448</v>
      </c>
      <c r="AB25" s="36">
        <f>SUM(P25:AA25)</f>
        <v>1852.425349419942</v>
      </c>
      <c r="AC25" s="29">
        <f t="shared" ref="AC25:AN25" si="44">AC22*$B$24</f>
        <v>258.69241981209541</v>
      </c>
      <c r="AD25" s="29">
        <f t="shared" si="44"/>
        <v>281.97473759518397</v>
      </c>
      <c r="AE25" s="29">
        <f t="shared" si="44"/>
        <v>307.35246397875056</v>
      </c>
      <c r="AF25" s="29">
        <f t="shared" si="44"/>
        <v>335.0141857368381</v>
      </c>
      <c r="AG25" s="29">
        <f t="shared" si="44"/>
        <v>365.16546245315357</v>
      </c>
      <c r="AH25" s="29">
        <f t="shared" si="44"/>
        <v>398.03035407393736</v>
      </c>
      <c r="AI25" s="29">
        <f t="shared" si="44"/>
        <v>433.85308594059171</v>
      </c>
      <c r="AJ25" s="29">
        <f t="shared" si="44"/>
        <v>472.899863675245</v>
      </c>
      <c r="AK25" s="29">
        <f t="shared" si="44"/>
        <v>515.46085140601701</v>
      </c>
      <c r="AL25" s="29">
        <f t="shared" si="44"/>
        <v>561.8523280325586</v>
      </c>
      <c r="AM25" s="29">
        <f t="shared" si="44"/>
        <v>612.4190375554889</v>
      </c>
      <c r="AN25" s="29">
        <f t="shared" si="44"/>
        <v>667.53675093548281</v>
      </c>
      <c r="AO25" s="31">
        <f>SUM(AC25:AN25)</f>
        <v>5210.2515411953427</v>
      </c>
    </row>
    <row r="26" spans="1:41" ht="14">
      <c r="A26" s="2" t="s">
        <v>23</v>
      </c>
      <c r="B26" s="32">
        <v>0.35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20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36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31"/>
    </row>
    <row r="27" spans="1:41" ht="14">
      <c r="A27" s="2" t="s">
        <v>12</v>
      </c>
      <c r="B27" s="38"/>
      <c r="C27" s="29">
        <f t="shared" ref="C27:N27" si="45">C25*$B$26</f>
        <v>11.444999999999999</v>
      </c>
      <c r="D27" s="29">
        <f t="shared" si="45"/>
        <v>12.475049999999998</v>
      </c>
      <c r="E27" s="29">
        <f t="shared" si="45"/>
        <v>13.597804499999999</v>
      </c>
      <c r="F27" s="29">
        <f t="shared" si="45"/>
        <v>14.821606904999998</v>
      </c>
      <c r="G27" s="29">
        <f t="shared" si="45"/>
        <v>16.155551526449997</v>
      </c>
      <c r="H27" s="29">
        <f t="shared" si="45"/>
        <v>17.609551163830499</v>
      </c>
      <c r="I27" s="29">
        <f t="shared" si="45"/>
        <v>19.194410768575242</v>
      </c>
      <c r="J27" s="29">
        <f t="shared" si="45"/>
        <v>20.921907737747016</v>
      </c>
      <c r="K27" s="29">
        <f t="shared" si="45"/>
        <v>22.804879434144244</v>
      </c>
      <c r="L27" s="29">
        <f t="shared" si="45"/>
        <v>24.857318583217229</v>
      </c>
      <c r="M27" s="29">
        <f t="shared" si="45"/>
        <v>27.094477255706778</v>
      </c>
      <c r="N27" s="29">
        <f t="shared" si="45"/>
        <v>29.532980208720389</v>
      </c>
      <c r="O27" s="20">
        <f>SUM(C27:N27)</f>
        <v>230.5105380833914</v>
      </c>
      <c r="P27" s="29">
        <f t="shared" ref="P27:AA27" si="46">P25*$B$26</f>
        <v>32.190948427505226</v>
      </c>
      <c r="Q27" s="29">
        <f t="shared" si="46"/>
        <v>35.088133785980695</v>
      </c>
      <c r="R27" s="29">
        <f t="shared" si="46"/>
        <v>38.246065826718947</v>
      </c>
      <c r="S27" s="29">
        <f t="shared" si="46"/>
        <v>41.68821175112366</v>
      </c>
      <c r="T27" s="29">
        <f t="shared" si="46"/>
        <v>45.440150808724788</v>
      </c>
      <c r="U27" s="29">
        <f t="shared" si="46"/>
        <v>49.52976438151002</v>
      </c>
      <c r="V27" s="29">
        <f t="shared" si="46"/>
        <v>53.987443175845918</v>
      </c>
      <c r="W27" s="29">
        <f t="shared" si="46"/>
        <v>58.846313061672056</v>
      </c>
      <c r="X27" s="29">
        <f t="shared" si="46"/>
        <v>64.14248123722254</v>
      </c>
      <c r="Y27" s="29">
        <f t="shared" si="46"/>
        <v>69.915304548572564</v>
      </c>
      <c r="Z27" s="29">
        <f t="shared" si="46"/>
        <v>76.207681957944104</v>
      </c>
      <c r="AA27" s="29">
        <f t="shared" si="46"/>
        <v>83.066373334159067</v>
      </c>
      <c r="AB27" s="36">
        <f>SUM(P27:AA27)</f>
        <v>648.34887229697949</v>
      </c>
      <c r="AC27" s="29">
        <f t="shared" ref="AC27:AN27" si="47">AC25*$B$26</f>
        <v>90.542346934233393</v>
      </c>
      <c r="AD27" s="29">
        <f t="shared" si="47"/>
        <v>98.69115815831438</v>
      </c>
      <c r="AE27" s="29">
        <f t="shared" si="47"/>
        <v>107.57336239256269</v>
      </c>
      <c r="AF27" s="29">
        <f t="shared" si="47"/>
        <v>117.25496500789333</v>
      </c>
      <c r="AG27" s="29">
        <f t="shared" si="47"/>
        <v>127.80791185860375</v>
      </c>
      <c r="AH27" s="29">
        <f t="shared" si="47"/>
        <v>139.31062392587808</v>
      </c>
      <c r="AI27" s="29">
        <f t="shared" si="47"/>
        <v>151.8485800792071</v>
      </c>
      <c r="AJ27" s="29">
        <f t="shared" si="47"/>
        <v>165.51495228633573</v>
      </c>
      <c r="AK27" s="29">
        <f t="shared" si="47"/>
        <v>180.41129799210594</v>
      </c>
      <c r="AL27" s="29">
        <f t="shared" si="47"/>
        <v>196.64831481139549</v>
      </c>
      <c r="AM27" s="29">
        <f t="shared" si="47"/>
        <v>214.34666314442111</v>
      </c>
      <c r="AN27" s="29">
        <f t="shared" si="47"/>
        <v>233.63786282741896</v>
      </c>
      <c r="AO27" s="31">
        <f>SUM(AC27:AN27)</f>
        <v>1823.58803941837</v>
      </c>
    </row>
    <row r="28" spans="1:41" ht="14">
      <c r="A28" s="2" t="s">
        <v>24</v>
      </c>
      <c r="B28" s="34">
        <v>70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0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9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9"/>
    </row>
    <row r="29" spans="1:41" ht="14">
      <c r="A29" s="2" t="s">
        <v>25</v>
      </c>
      <c r="B29" s="32">
        <v>0.77500000000000002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0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9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9"/>
    </row>
    <row r="30" spans="1:41" ht="14">
      <c r="A30" s="160" t="s">
        <v>26</v>
      </c>
      <c r="B30" s="146"/>
      <c r="C30" s="39">
        <f t="shared" ref="C30:N30" si="48">-C3*(1-$B$11)</f>
        <v>-617.84100000000001</v>
      </c>
      <c r="D30" s="39">
        <f t="shared" si="48"/>
        <v>-648.73305000000005</v>
      </c>
      <c r="E30" s="39">
        <f t="shared" si="48"/>
        <v>-681.16970249999997</v>
      </c>
      <c r="F30" s="39">
        <f t="shared" si="48"/>
        <v>-715.22818762500003</v>
      </c>
      <c r="G30" s="39">
        <f t="shared" si="48"/>
        <v>-750.98959700624982</v>
      </c>
      <c r="H30" s="39">
        <f t="shared" si="48"/>
        <v>-788.5390768565627</v>
      </c>
      <c r="I30" s="39">
        <f t="shared" si="48"/>
        <v>-827.96603069939067</v>
      </c>
      <c r="J30" s="39">
        <f t="shared" si="48"/>
        <v>-869.36433223436018</v>
      </c>
      <c r="K30" s="39">
        <f t="shared" si="48"/>
        <v>-912.83254884607834</v>
      </c>
      <c r="L30" s="39">
        <f t="shared" si="48"/>
        <v>-958.47417628838218</v>
      </c>
      <c r="M30" s="39">
        <f t="shared" si="48"/>
        <v>-1006.3978851028014</v>
      </c>
      <c r="N30" s="39">
        <f t="shared" si="48"/>
        <v>-1056.7177793579413</v>
      </c>
      <c r="O30" s="40">
        <f>SUM(C30:N30)</f>
        <v>-9834.2533665167666</v>
      </c>
      <c r="P30" s="39">
        <f t="shared" ref="P30:AA30" si="49">-P3*(1-$B$11)</f>
        <v>-1109.5536683258383</v>
      </c>
      <c r="Q30" s="39">
        <f t="shared" si="49"/>
        <v>-1165.0313517421303</v>
      </c>
      <c r="R30" s="39">
        <f t="shared" si="49"/>
        <v>-1223.2829193292371</v>
      </c>
      <c r="S30" s="39">
        <f t="shared" si="49"/>
        <v>-1284.4470652956986</v>
      </c>
      <c r="T30" s="39">
        <f t="shared" si="49"/>
        <v>-1348.6694185604836</v>
      </c>
      <c r="U30" s="39">
        <f t="shared" si="49"/>
        <v>-1416.102889488508</v>
      </c>
      <c r="V30" s="39">
        <f t="shared" si="49"/>
        <v>-1486.9080339629329</v>
      </c>
      <c r="W30" s="39">
        <f t="shared" si="49"/>
        <v>-1561.2534356610795</v>
      </c>
      <c r="X30" s="39">
        <f t="shared" si="49"/>
        <v>-1639.3161074441336</v>
      </c>
      <c r="Y30" s="39">
        <f t="shared" si="49"/>
        <v>-1721.2819128163405</v>
      </c>
      <c r="Z30" s="39">
        <f t="shared" si="49"/>
        <v>-1807.3460084571575</v>
      </c>
      <c r="AA30" s="39">
        <f t="shared" si="49"/>
        <v>-1897.7133088800151</v>
      </c>
      <c r="AB30" s="41">
        <f>SUM(P30:AA30)</f>
        <v>-17660.906119963558</v>
      </c>
      <c r="AC30" s="39">
        <f t="shared" ref="AC30:AN30" si="50">-AC3*(1-$B$11)</f>
        <v>-1992.5989743240161</v>
      </c>
      <c r="AD30" s="39">
        <f t="shared" si="50"/>
        <v>-2092.2289230402166</v>
      </c>
      <c r="AE30" s="39">
        <f t="shared" si="50"/>
        <v>-2196.8403691922276</v>
      </c>
      <c r="AF30" s="39">
        <f t="shared" si="50"/>
        <v>-2306.6823876518388</v>
      </c>
      <c r="AG30" s="39">
        <f t="shared" si="50"/>
        <v>-2422.016507034431</v>
      </c>
      <c r="AH30" s="39">
        <f t="shared" si="50"/>
        <v>-2543.1173323861517</v>
      </c>
      <c r="AI30" s="39">
        <f t="shared" si="50"/>
        <v>-2670.2731990054594</v>
      </c>
      <c r="AJ30" s="39">
        <f t="shared" si="50"/>
        <v>-2803.7868589557324</v>
      </c>
      <c r="AK30" s="39">
        <f t="shared" si="50"/>
        <v>-2943.9762019035197</v>
      </c>
      <c r="AL30" s="39">
        <f t="shared" si="50"/>
        <v>-3091.1750119986955</v>
      </c>
      <c r="AM30" s="39">
        <f t="shared" si="50"/>
        <v>-3245.7337625986297</v>
      </c>
      <c r="AN30" s="39">
        <f t="shared" si="50"/>
        <v>-3408.0204507285616</v>
      </c>
      <c r="AO30" s="42">
        <f>SUM(AC30:AN30)</f>
        <v>-31716.449978819481</v>
      </c>
    </row>
    <row r="31" spans="1:41" ht="14">
      <c r="A31" s="2" t="s">
        <v>27</v>
      </c>
      <c r="B31" s="16">
        <v>0.8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9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30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</row>
    <row r="32" spans="1:41" ht="14">
      <c r="A32" s="2" t="s">
        <v>28</v>
      </c>
      <c r="B32" s="43">
        <v>0.19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9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30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</row>
    <row r="33" spans="1:41" ht="13">
      <c r="A33" s="158" t="s">
        <v>29</v>
      </c>
      <c r="B33" s="146"/>
      <c r="C33" s="45">
        <f t="shared" ref="C33:N33" si="51">-C4*$B$32</f>
        <v>-299.25</v>
      </c>
      <c r="D33" s="45">
        <f t="shared" si="51"/>
        <v>-314.21249999999998</v>
      </c>
      <c r="E33" s="45">
        <f t="shared" si="51"/>
        <v>-329.92312500000003</v>
      </c>
      <c r="F33" s="45">
        <f t="shared" si="51"/>
        <v>-346.41928125000004</v>
      </c>
      <c r="G33" s="45">
        <f t="shared" si="51"/>
        <v>-363.74024531250001</v>
      </c>
      <c r="H33" s="45">
        <f t="shared" si="51"/>
        <v>-381.92725757812502</v>
      </c>
      <c r="I33" s="45">
        <f t="shared" si="51"/>
        <v>-401.02362045703126</v>
      </c>
      <c r="J33" s="45">
        <f t="shared" si="51"/>
        <v>-421.07480147988286</v>
      </c>
      <c r="K33" s="45">
        <f t="shared" si="51"/>
        <v>-442.12854155387703</v>
      </c>
      <c r="L33" s="45">
        <f t="shared" si="51"/>
        <v>-464.23496863157084</v>
      </c>
      <c r="M33" s="45">
        <f t="shared" si="51"/>
        <v>-487.44671706314938</v>
      </c>
      <c r="N33" s="45">
        <f t="shared" si="51"/>
        <v>-511.81905291630687</v>
      </c>
      <c r="O33" s="46">
        <f>SUM(C33:N33)</f>
        <v>-4763.2001112424432</v>
      </c>
      <c r="P33" s="45">
        <f t="shared" ref="P33:AA33" si="52">-P4*$B$32</f>
        <v>-537.41000556212225</v>
      </c>
      <c r="Q33" s="45">
        <f t="shared" si="52"/>
        <v>-564.28050584022833</v>
      </c>
      <c r="R33" s="45">
        <f t="shared" si="52"/>
        <v>-592.49453113223979</v>
      </c>
      <c r="S33" s="45">
        <f t="shared" si="52"/>
        <v>-622.11925768885169</v>
      </c>
      <c r="T33" s="45">
        <f t="shared" si="52"/>
        <v>-653.22522057329434</v>
      </c>
      <c r="U33" s="45">
        <f t="shared" si="52"/>
        <v>-685.88648160195896</v>
      </c>
      <c r="V33" s="45">
        <f t="shared" si="52"/>
        <v>-720.18080568205698</v>
      </c>
      <c r="W33" s="45">
        <f t="shared" si="52"/>
        <v>-756.18984596615974</v>
      </c>
      <c r="X33" s="45">
        <f t="shared" si="52"/>
        <v>-793.99933826446772</v>
      </c>
      <c r="Y33" s="45">
        <f t="shared" si="52"/>
        <v>-833.69930517769103</v>
      </c>
      <c r="Z33" s="45">
        <f t="shared" si="52"/>
        <v>-875.38427043657566</v>
      </c>
      <c r="AA33" s="45">
        <f t="shared" si="52"/>
        <v>-919.15348395840442</v>
      </c>
      <c r="AB33" s="46">
        <f>SUM(P33:AA33)</f>
        <v>-8554.0230518840508</v>
      </c>
      <c r="AC33" s="44">
        <f t="shared" ref="AC33:AN33" si="53">-AC4*$B$32</f>
        <v>-965.11115815632468</v>
      </c>
      <c r="AD33" s="44">
        <f t="shared" si="53"/>
        <v>-1013.3667160641409</v>
      </c>
      <c r="AE33" s="44">
        <f t="shared" si="53"/>
        <v>-1064.0350518673479</v>
      </c>
      <c r="AF33" s="44">
        <f t="shared" si="53"/>
        <v>-1117.2368044607153</v>
      </c>
      <c r="AG33" s="44">
        <f t="shared" si="53"/>
        <v>-1173.098644683751</v>
      </c>
      <c r="AH33" s="44">
        <f t="shared" si="53"/>
        <v>-1231.7535769179385</v>
      </c>
      <c r="AI33" s="44">
        <f t="shared" si="53"/>
        <v>-1293.3412557638353</v>
      </c>
      <c r="AJ33" s="44">
        <f t="shared" si="53"/>
        <v>-1358.0083185520273</v>
      </c>
      <c r="AK33" s="44">
        <f t="shared" si="53"/>
        <v>-1425.9087344796287</v>
      </c>
      <c r="AL33" s="44">
        <f t="shared" si="53"/>
        <v>-1497.20417120361</v>
      </c>
      <c r="AM33" s="44">
        <f t="shared" si="53"/>
        <v>-1572.0643797637904</v>
      </c>
      <c r="AN33" s="44">
        <f t="shared" si="53"/>
        <v>-1650.6675987519798</v>
      </c>
      <c r="AO33" s="46">
        <f>SUM(AC33:AN33)</f>
        <v>-15361.796410665089</v>
      </c>
    </row>
    <row r="34" spans="1:41" ht="13">
      <c r="A34" s="149"/>
      <c r="B34" s="146"/>
      <c r="C34" s="149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48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9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</row>
    <row r="35" spans="1:41" ht="13">
      <c r="A35" s="160" t="s">
        <v>30</v>
      </c>
      <c r="B35" s="146"/>
      <c r="C35" s="50">
        <f t="shared" ref="C35:N35" si="54">-C12*(1-$B$20)</f>
        <v>-617.20444800000007</v>
      </c>
      <c r="D35" s="50">
        <f t="shared" si="54"/>
        <v>-691.26898176000009</v>
      </c>
      <c r="E35" s="50">
        <f t="shared" si="54"/>
        <v>-774.22125957120011</v>
      </c>
      <c r="F35" s="50">
        <f t="shared" si="54"/>
        <v>-867.12781071974416</v>
      </c>
      <c r="G35" s="50">
        <f t="shared" si="54"/>
        <v>-971.18314800611336</v>
      </c>
      <c r="H35" s="50">
        <f t="shared" si="54"/>
        <v>-1087.725125766847</v>
      </c>
      <c r="I35" s="50">
        <f t="shared" si="54"/>
        <v>-1218.2521408588686</v>
      </c>
      <c r="J35" s="50">
        <f t="shared" si="54"/>
        <v>-1364.4423977619326</v>
      </c>
      <c r="K35" s="50">
        <f t="shared" si="54"/>
        <v>-1528.1754854933647</v>
      </c>
      <c r="L35" s="50">
        <f t="shared" si="54"/>
        <v>-1711.5565437525684</v>
      </c>
      <c r="M35" s="50">
        <f t="shared" si="54"/>
        <v>-1916.9433290028769</v>
      </c>
      <c r="N35" s="50">
        <f t="shared" si="54"/>
        <v>-2146.976528483222</v>
      </c>
      <c r="O35" s="40">
        <f>SUM(C35:N35)</f>
        <v>-14895.07719917674</v>
      </c>
      <c r="P35" s="50">
        <f t="shared" ref="P35:AA35" si="55">-P12*(1-$B$20)</f>
        <v>-2404.6137119012087</v>
      </c>
      <c r="Q35" s="50">
        <f t="shared" si="55"/>
        <v>-2693.1673573293538</v>
      </c>
      <c r="R35" s="50">
        <f t="shared" si="55"/>
        <v>-3016.3474402088759</v>
      </c>
      <c r="S35" s="50">
        <f t="shared" si="55"/>
        <v>-3378.3091330339407</v>
      </c>
      <c r="T35" s="50">
        <f t="shared" si="55"/>
        <v>-3783.706228998014</v>
      </c>
      <c r="U35" s="50">
        <f t="shared" si="55"/>
        <v>-4237.7509764777751</v>
      </c>
      <c r="V35" s="50">
        <f t="shared" si="55"/>
        <v>-4746.2810936551077</v>
      </c>
      <c r="W35" s="50">
        <f t="shared" si="55"/>
        <v>-5315.8348248937209</v>
      </c>
      <c r="X35" s="50">
        <f t="shared" si="55"/>
        <v>-5953.7350038809682</v>
      </c>
      <c r="Y35" s="50">
        <f t="shared" si="55"/>
        <v>-6668.1832043466848</v>
      </c>
      <c r="Z35" s="50">
        <f t="shared" si="55"/>
        <v>-7468.3651888682871</v>
      </c>
      <c r="AA35" s="50">
        <f t="shared" si="55"/>
        <v>-8364.5690115324815</v>
      </c>
      <c r="AB35" s="40">
        <f>SUM(P35:AA35)</f>
        <v>-58030.863175126426</v>
      </c>
      <c r="AC35" s="50">
        <f t="shared" ref="AC35:AN35" si="56">-AC12*(1-$B$20)</f>
        <v>-9368.3172929163775</v>
      </c>
      <c r="AD35" s="50">
        <f t="shared" si="56"/>
        <v>-10492.515368066344</v>
      </c>
      <c r="AE35" s="50">
        <f t="shared" si="56"/>
        <v>-11751.617212234305</v>
      </c>
      <c r="AF35" s="50">
        <f t="shared" si="56"/>
        <v>-13161.811277702422</v>
      </c>
      <c r="AG35" s="50">
        <f t="shared" si="56"/>
        <v>-14741.228631026712</v>
      </c>
      <c r="AH35" s="50">
        <f t="shared" si="56"/>
        <v>-16510.176066749918</v>
      </c>
      <c r="AI35" s="50">
        <f t="shared" si="56"/>
        <v>-18491.397194759909</v>
      </c>
      <c r="AJ35" s="50">
        <f t="shared" si="56"/>
        <v>-20710.364858131095</v>
      </c>
      <c r="AK35" s="50">
        <f t="shared" si="56"/>
        <v>-23195.608641106828</v>
      </c>
      <c r="AL35" s="50">
        <f t="shared" si="56"/>
        <v>-25979.081678039645</v>
      </c>
      <c r="AM35" s="50">
        <f t="shared" si="56"/>
        <v>-29096.571479404403</v>
      </c>
      <c r="AN35" s="50">
        <f t="shared" si="56"/>
        <v>-32588.160056932935</v>
      </c>
      <c r="AO35" s="40">
        <f>SUM(AC35:AN35)</f>
        <v>-226086.84975707092</v>
      </c>
    </row>
    <row r="36" spans="1:41" ht="14">
      <c r="A36" s="51" t="s">
        <v>28</v>
      </c>
      <c r="B36" s="43">
        <v>0.3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8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</row>
    <row r="37" spans="1:41" ht="14">
      <c r="A37" s="51" t="s">
        <v>29</v>
      </c>
      <c r="B37" s="51"/>
      <c r="C37" s="47">
        <f t="shared" ref="C37:N37" si="57">-C13*$B$36</f>
        <v>-504</v>
      </c>
      <c r="D37" s="47">
        <f t="shared" si="57"/>
        <v>-564.4799999999999</v>
      </c>
      <c r="E37" s="47">
        <f t="shared" si="57"/>
        <v>-632.21759999999995</v>
      </c>
      <c r="F37" s="47">
        <f t="shared" si="57"/>
        <v>-708.08371199999999</v>
      </c>
      <c r="G37" s="47">
        <f t="shared" si="57"/>
        <v>-793.05375743999991</v>
      </c>
      <c r="H37" s="47">
        <f t="shared" si="57"/>
        <v>-888.22020833279998</v>
      </c>
      <c r="I37" s="47">
        <f t="shared" si="57"/>
        <v>-994.80663333273594</v>
      </c>
      <c r="J37" s="47">
        <f t="shared" si="57"/>
        <v>-1114.1834293326642</v>
      </c>
      <c r="K37" s="47">
        <f t="shared" si="57"/>
        <v>-1247.8854408525838</v>
      </c>
      <c r="L37" s="47">
        <f t="shared" si="57"/>
        <v>-1397.6316937548938</v>
      </c>
      <c r="M37" s="47">
        <f t="shared" si="57"/>
        <v>-1565.3474970054813</v>
      </c>
      <c r="N37" s="47">
        <f t="shared" si="57"/>
        <v>-1753.1891966461392</v>
      </c>
      <c r="O37" s="49">
        <f>SUM(C37:N37)</f>
        <v>-12163.099168697299</v>
      </c>
      <c r="P37" s="47">
        <f t="shared" ref="P37:AA37" si="58">-P13*$B$36</f>
        <v>-1963.5719002436758</v>
      </c>
      <c r="Q37" s="47">
        <f t="shared" si="58"/>
        <v>-2199.2005282729169</v>
      </c>
      <c r="R37" s="47">
        <f t="shared" si="58"/>
        <v>-2463.1045916656667</v>
      </c>
      <c r="S37" s="47">
        <f t="shared" si="58"/>
        <v>-2758.6771426655464</v>
      </c>
      <c r="T37" s="47">
        <f t="shared" si="58"/>
        <v>-3089.7183997854122</v>
      </c>
      <c r="U37" s="47">
        <f t="shared" si="58"/>
        <v>-3460.4846077596617</v>
      </c>
      <c r="V37" s="47">
        <f t="shared" si="58"/>
        <v>-3875.7427606908209</v>
      </c>
      <c r="W37" s="47">
        <f t="shared" si="58"/>
        <v>-4340.8318919737194</v>
      </c>
      <c r="X37" s="47">
        <f t="shared" si="58"/>
        <v>-4861.7317190105659</v>
      </c>
      <c r="Y37" s="47">
        <f t="shared" si="58"/>
        <v>-5445.1395252918337</v>
      </c>
      <c r="Z37" s="47">
        <f t="shared" si="58"/>
        <v>-6098.5562683268536</v>
      </c>
      <c r="AA37" s="47">
        <f t="shared" si="58"/>
        <v>-6830.3830205260765</v>
      </c>
      <c r="AB37" s="46">
        <f>SUM(P37:AA37)</f>
        <v>-47387.142356212746</v>
      </c>
      <c r="AC37" s="52">
        <f t="shared" ref="AC37:AN37" si="59">-AC13*$B$36</f>
        <v>-7650.0289829892063</v>
      </c>
      <c r="AD37" s="52">
        <f t="shared" si="59"/>
        <v>-8568.0324609479103</v>
      </c>
      <c r="AE37" s="52">
        <f t="shared" si="59"/>
        <v>-9596.1963562616602</v>
      </c>
      <c r="AF37" s="52">
        <f t="shared" si="59"/>
        <v>-10747.739919013058</v>
      </c>
      <c r="AG37" s="52">
        <f t="shared" si="59"/>
        <v>-12037.468709294626</v>
      </c>
      <c r="AH37" s="52">
        <f t="shared" si="59"/>
        <v>-13481.964954409981</v>
      </c>
      <c r="AI37" s="52">
        <f t="shared" si="59"/>
        <v>-15099.800748939178</v>
      </c>
      <c r="AJ37" s="52">
        <f t="shared" si="59"/>
        <v>-16911.776838811878</v>
      </c>
      <c r="AK37" s="52">
        <f t="shared" si="59"/>
        <v>-18941.190059469303</v>
      </c>
      <c r="AL37" s="52">
        <f t="shared" si="59"/>
        <v>-21214.132866605622</v>
      </c>
      <c r="AM37" s="52">
        <f t="shared" si="59"/>
        <v>-23759.828810598297</v>
      </c>
      <c r="AN37" s="52">
        <f t="shared" si="59"/>
        <v>-26611.008267870093</v>
      </c>
      <c r="AO37" s="46">
        <f>SUM(AC37:AN37)</f>
        <v>-184619.16897521078</v>
      </c>
    </row>
    <row r="38" spans="1:41" ht="13">
      <c r="A38" s="51"/>
      <c r="B38" s="51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</row>
    <row r="39" spans="1:41" ht="13">
      <c r="A39" s="160" t="s">
        <v>31</v>
      </c>
      <c r="B39" s="146"/>
      <c r="C39" s="50">
        <f t="shared" ref="C39:N39" si="60">-C21*(1-$B$29)</f>
        <v>-180.25874999999996</v>
      </c>
      <c r="D39" s="50">
        <f t="shared" si="60"/>
        <v>-196.48203749999993</v>
      </c>
      <c r="E39" s="50">
        <f t="shared" si="60"/>
        <v>-214.16542087499997</v>
      </c>
      <c r="F39" s="50">
        <f t="shared" si="60"/>
        <v>-233.44030875374995</v>
      </c>
      <c r="G39" s="50">
        <f t="shared" si="60"/>
        <v>-254.44993654158745</v>
      </c>
      <c r="H39" s="50">
        <f t="shared" si="60"/>
        <v>-277.35043083033037</v>
      </c>
      <c r="I39" s="50">
        <f t="shared" si="60"/>
        <v>-302.31196960506003</v>
      </c>
      <c r="J39" s="50">
        <f t="shared" si="60"/>
        <v>-329.52004686951545</v>
      </c>
      <c r="K39" s="50">
        <f t="shared" si="60"/>
        <v>-359.17685108777181</v>
      </c>
      <c r="L39" s="50">
        <f t="shared" si="60"/>
        <v>-391.5027676856713</v>
      </c>
      <c r="M39" s="50">
        <f t="shared" si="60"/>
        <v>-426.73801677738169</v>
      </c>
      <c r="N39" s="50">
        <f t="shared" si="60"/>
        <v>-465.14443828734613</v>
      </c>
      <c r="O39" s="40">
        <f>SUM(C39:N39)</f>
        <v>-3630.5409748134139</v>
      </c>
      <c r="P39" s="50">
        <f t="shared" ref="P39:AA39" si="61">-P21*(1-$B$29)</f>
        <v>-507.00743773320721</v>
      </c>
      <c r="Q39" s="50">
        <f t="shared" si="61"/>
        <v>-552.63810712919587</v>
      </c>
      <c r="R39" s="50">
        <f t="shared" si="61"/>
        <v>-602.37553677082337</v>
      </c>
      <c r="S39" s="50">
        <f t="shared" si="61"/>
        <v>-656.58933508019766</v>
      </c>
      <c r="T39" s="50">
        <f t="shared" si="61"/>
        <v>-715.68237523741539</v>
      </c>
      <c r="U39" s="50">
        <f t="shared" si="61"/>
        <v>-780.09378900878278</v>
      </c>
      <c r="V39" s="50">
        <f t="shared" si="61"/>
        <v>-850.30223001957313</v>
      </c>
      <c r="W39" s="50">
        <f t="shared" si="61"/>
        <v>-926.82943072133469</v>
      </c>
      <c r="X39" s="50">
        <f t="shared" si="61"/>
        <v>-1010.244079486255</v>
      </c>
      <c r="Y39" s="50">
        <f t="shared" si="61"/>
        <v>-1101.1660466400178</v>
      </c>
      <c r="Z39" s="50">
        <f t="shared" si="61"/>
        <v>-1200.2709908376196</v>
      </c>
      <c r="AA39" s="50">
        <f t="shared" si="61"/>
        <v>-1308.2953800130051</v>
      </c>
      <c r="AB39" s="40">
        <f>SUM(P39:AA39)</f>
        <v>-10211.494738677427</v>
      </c>
      <c r="AC39" s="50">
        <f t="shared" ref="AC39:AN39" si="62">-AC21*(1-$B$29)</f>
        <v>-1426.0419642141758</v>
      </c>
      <c r="AD39" s="50">
        <f t="shared" si="62"/>
        <v>-1554.3857409934512</v>
      </c>
      <c r="AE39" s="50">
        <f t="shared" si="62"/>
        <v>-1694.2804576828621</v>
      </c>
      <c r="AF39" s="50">
        <f t="shared" si="62"/>
        <v>-1846.7656988743197</v>
      </c>
      <c r="AG39" s="50">
        <f t="shared" si="62"/>
        <v>-2012.974611773009</v>
      </c>
      <c r="AH39" s="50">
        <f t="shared" si="62"/>
        <v>-2194.1423268325793</v>
      </c>
      <c r="AI39" s="50">
        <f t="shared" si="62"/>
        <v>-2391.6151362475116</v>
      </c>
      <c r="AJ39" s="50">
        <f t="shared" si="62"/>
        <v>-2606.8604985097877</v>
      </c>
      <c r="AK39" s="50">
        <f t="shared" si="62"/>
        <v>-2841.477943375668</v>
      </c>
      <c r="AL39" s="50">
        <f t="shared" si="62"/>
        <v>-3097.2109582794787</v>
      </c>
      <c r="AM39" s="50">
        <f t="shared" si="62"/>
        <v>-3375.9599445246322</v>
      </c>
      <c r="AN39" s="50">
        <f t="shared" si="62"/>
        <v>-3679.7963395318484</v>
      </c>
      <c r="AO39" s="40">
        <f>SUM(AC39:AN39)</f>
        <v>-28721.511620839323</v>
      </c>
    </row>
    <row r="40" spans="1:41" ht="14">
      <c r="A40" s="51" t="s">
        <v>28</v>
      </c>
      <c r="B40" s="43">
        <v>0.35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8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</row>
    <row r="41" spans="1:41" ht="14">
      <c r="A41" s="51" t="s">
        <v>32</v>
      </c>
      <c r="B41" s="51"/>
      <c r="C41" s="47">
        <f t="shared" ref="C41:N41" si="63">-C22*$B$40</f>
        <v>-381.5</v>
      </c>
      <c r="D41" s="47">
        <f t="shared" si="63"/>
        <v>-415.83499999999992</v>
      </c>
      <c r="E41" s="47">
        <f t="shared" si="63"/>
        <v>-453.26014999999995</v>
      </c>
      <c r="F41" s="47">
        <f t="shared" si="63"/>
        <v>-494.05356349999994</v>
      </c>
      <c r="G41" s="47">
        <f t="shared" si="63"/>
        <v>-538.51838421499997</v>
      </c>
      <c r="H41" s="47">
        <f t="shared" si="63"/>
        <v>-586.98503879434998</v>
      </c>
      <c r="I41" s="47">
        <f t="shared" si="63"/>
        <v>-639.81369228584151</v>
      </c>
      <c r="J41" s="47">
        <f t="shared" si="63"/>
        <v>-697.3969245915672</v>
      </c>
      <c r="K41" s="47">
        <f t="shared" si="63"/>
        <v>-760.16264780480822</v>
      </c>
      <c r="L41" s="47">
        <f t="shared" si="63"/>
        <v>-828.57728610724098</v>
      </c>
      <c r="M41" s="47">
        <f t="shared" si="63"/>
        <v>-903.14924185689256</v>
      </c>
      <c r="N41" s="47">
        <f t="shared" si="63"/>
        <v>-984.43267362401298</v>
      </c>
      <c r="O41" s="49">
        <f>SUM(C41:N41)</f>
        <v>-7683.6846027797128</v>
      </c>
      <c r="P41" s="53">
        <f t="shared" ref="P41:AA41" si="64">-P22*$B$40</f>
        <v>-1073.0316142501742</v>
      </c>
      <c r="Q41" s="53">
        <f t="shared" si="64"/>
        <v>-1169.6044595326898</v>
      </c>
      <c r="R41" s="53">
        <f t="shared" si="64"/>
        <v>-1274.8688608906318</v>
      </c>
      <c r="S41" s="53">
        <f t="shared" si="64"/>
        <v>-1389.6070583707888</v>
      </c>
      <c r="T41" s="53">
        <f t="shared" si="64"/>
        <v>-1514.6716936241598</v>
      </c>
      <c r="U41" s="53">
        <f t="shared" si="64"/>
        <v>-1650.9921460503342</v>
      </c>
      <c r="V41" s="53">
        <f t="shared" si="64"/>
        <v>-1799.5814391948641</v>
      </c>
      <c r="W41" s="53">
        <f t="shared" si="64"/>
        <v>-1961.5437687224019</v>
      </c>
      <c r="X41" s="53">
        <f t="shared" si="64"/>
        <v>-2138.0827079074184</v>
      </c>
      <c r="Y41" s="53">
        <f t="shared" si="64"/>
        <v>-2330.5101516190857</v>
      </c>
      <c r="Z41" s="53">
        <f t="shared" si="64"/>
        <v>-2540.2560652648031</v>
      </c>
      <c r="AA41" s="53">
        <f t="shared" si="64"/>
        <v>-2768.8791111386358</v>
      </c>
      <c r="AB41" s="46">
        <f>SUM(P41:AA41)</f>
        <v>-21611.629076565987</v>
      </c>
      <c r="AC41" s="53">
        <f t="shared" ref="AC41:AN41" si="65">-AC22*$B$40</f>
        <v>-3018.0782311411131</v>
      </c>
      <c r="AD41" s="53">
        <f t="shared" si="65"/>
        <v>-3289.7052719438129</v>
      </c>
      <c r="AE41" s="53">
        <f t="shared" si="65"/>
        <v>-3585.7787464187563</v>
      </c>
      <c r="AF41" s="53">
        <f t="shared" si="65"/>
        <v>-3908.4988335964445</v>
      </c>
      <c r="AG41" s="53">
        <f t="shared" si="65"/>
        <v>-4260.2637286201243</v>
      </c>
      <c r="AH41" s="53">
        <f t="shared" si="65"/>
        <v>-4643.6874641959357</v>
      </c>
      <c r="AI41" s="53">
        <f t="shared" si="65"/>
        <v>-5061.6193359735698</v>
      </c>
      <c r="AJ41" s="53">
        <f t="shared" si="65"/>
        <v>-5517.1650762111913</v>
      </c>
      <c r="AK41" s="53">
        <f t="shared" si="65"/>
        <v>-6013.7099330701985</v>
      </c>
      <c r="AL41" s="53">
        <f t="shared" si="65"/>
        <v>-6554.9438270465171</v>
      </c>
      <c r="AM41" s="53">
        <f t="shared" si="65"/>
        <v>-7144.8887714807033</v>
      </c>
      <c r="AN41" s="53">
        <f t="shared" si="65"/>
        <v>-7787.9287609139665</v>
      </c>
      <c r="AO41" s="46">
        <f>SUM(AC41:AN41)</f>
        <v>-60786.267980612334</v>
      </c>
    </row>
    <row r="42" spans="1:41" ht="13">
      <c r="A42" s="51"/>
      <c r="B42" s="51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8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</row>
    <row r="43" spans="1:41" ht="25.5" customHeight="1">
      <c r="A43" s="161" t="s">
        <v>33</v>
      </c>
      <c r="B43" s="146"/>
      <c r="C43" s="55">
        <f t="shared" ref="C43:N43" si="66">C2+C30+C35+C39</f>
        <v>4749.4768019999992</v>
      </c>
      <c r="D43" s="55">
        <f t="shared" si="66"/>
        <v>5189.5759007399993</v>
      </c>
      <c r="E43" s="55">
        <f t="shared" si="66"/>
        <v>5675.2499159538002</v>
      </c>
      <c r="F43" s="55">
        <f t="shared" si="66"/>
        <v>6211.5389325945062</v>
      </c>
      <c r="G43" s="55">
        <f t="shared" si="66"/>
        <v>6804.0603654954584</v>
      </c>
      <c r="H43" s="55">
        <f t="shared" si="66"/>
        <v>7459.0763217844933</v>
      </c>
      <c r="I43" s="55">
        <f t="shared" si="66"/>
        <v>8183.5689020453156</v>
      </c>
      <c r="J43" s="55">
        <f t="shared" si="66"/>
        <v>8985.3243812390065</v>
      </c>
      <c r="K43" s="55">
        <f t="shared" si="66"/>
        <v>9873.027322342321</v>
      </c>
      <c r="L43" s="55">
        <f t="shared" si="66"/>
        <v>10856.365800952035</v>
      </c>
      <c r="M43" s="55">
        <f t="shared" si="66"/>
        <v>11946.149059340185</v>
      </c>
      <c r="N43" s="55">
        <f t="shared" si="66"/>
        <v>13154.439065408837</v>
      </c>
      <c r="O43" s="55">
        <f>SUM(C43:N43)</f>
        <v>99087.852769895951</v>
      </c>
      <c r="P43" s="56">
        <f t="shared" ref="P43:AA43" si="67">P2+P30+P35+P39</f>
        <v>14494.697627683776</v>
      </c>
      <c r="Q43" s="56">
        <f t="shared" si="67"/>
        <v>15981.950914141418</v>
      </c>
      <c r="R43" s="56">
        <f t="shared" si="67"/>
        <v>17632.973442788116</v>
      </c>
      <c r="S43" s="56">
        <f t="shared" si="67"/>
        <v>19466.493858310445</v>
      </c>
      <c r="T43" s="56">
        <f t="shared" si="67"/>
        <v>21503.425084929517</v>
      </c>
      <c r="U43" s="56">
        <f t="shared" si="67"/>
        <v>23767.121754338968</v>
      </c>
      <c r="V43" s="56">
        <f t="shared" si="67"/>
        <v>26283.668153220809</v>
      </c>
      <c r="W43" s="56">
        <f t="shared" si="67"/>
        <v>29082.200321725282</v>
      </c>
      <c r="X43" s="56">
        <f t="shared" si="67"/>
        <v>32195.266367405457</v>
      </c>
      <c r="Y43" s="56">
        <f t="shared" si="67"/>
        <v>35659.229543940586</v>
      </c>
      <c r="Z43" s="56">
        <f t="shared" si="67"/>
        <v>39514.719186753726</v>
      </c>
      <c r="AA43" s="56">
        <f t="shared" si="67"/>
        <v>43807.135205255319</v>
      </c>
      <c r="AB43" s="57">
        <f>SUM(P43:AA43)</f>
        <v>319388.88146049337</v>
      </c>
      <c r="AC43" s="56">
        <f t="shared" ref="AC43:AN43" si="68">AC2+AC30+AC35+AC39</f>
        <v>48587.212511686208</v>
      </c>
      <c r="AD43" s="56">
        <f t="shared" si="68"/>
        <v>53911.652528074788</v>
      </c>
      <c r="AE43" s="56">
        <f t="shared" si="68"/>
        <v>59843.829765393843</v>
      </c>
      <c r="AF43" s="56">
        <f t="shared" si="68"/>
        <v>66454.582423492611</v>
      </c>
      <c r="AG43" s="56">
        <f t="shared" si="68"/>
        <v>73823.097028984048</v>
      </c>
      <c r="AH43" s="56">
        <f t="shared" si="68"/>
        <v>82037.89832464607</v>
      </c>
      <c r="AI43" s="56">
        <f t="shared" si="68"/>
        <v>91197.956963334713</v>
      </c>
      <c r="AJ43" s="56">
        <f t="shared" si="68"/>
        <v>101413.92905903497</v>
      </c>
      <c r="AK43" s="56">
        <f t="shared" si="68"/>
        <v>112809.54332666117</v>
      </c>
      <c r="AL43" s="56">
        <f t="shared" si="68"/>
        <v>125523.15342203568</v>
      </c>
      <c r="AM43" s="56">
        <f t="shared" si="68"/>
        <v>139709.47519816467</v>
      </c>
      <c r="AN43" s="56">
        <f t="shared" si="68"/>
        <v>155541.5309504091</v>
      </c>
      <c r="AO43" s="57">
        <f>SUM(AC43:AN43)</f>
        <v>1110853.8615019179</v>
      </c>
    </row>
    <row r="44" spans="1:41" ht="13">
      <c r="A44" s="162" t="s">
        <v>34</v>
      </c>
      <c r="B44" s="146"/>
      <c r="C44" s="58">
        <f t="shared" ref="C44:N44" si="69">C43/C2</f>
        <v>0.77042100960277404</v>
      </c>
      <c r="D44" s="58">
        <f t="shared" si="69"/>
        <v>0.77156253793259</v>
      </c>
      <c r="E44" s="58">
        <f t="shared" si="69"/>
        <v>0.77268884773772151</v>
      </c>
      <c r="F44" s="58">
        <f t="shared" si="69"/>
        <v>0.77379837108086968</v>
      </c>
      <c r="G44" s="58">
        <f t="shared" si="69"/>
        <v>0.77488964457973919</v>
      </c>
      <c r="H44" s="58">
        <f t="shared" si="69"/>
        <v>0.77596131577701732</v>
      </c>
      <c r="I44" s="58">
        <f t="shared" si="69"/>
        <v>0.77701214814555786</v>
      </c>
      <c r="J44" s="58">
        <f t="shared" si="69"/>
        <v>0.77804102472461711</v>
      </c>
      <c r="K44" s="58">
        <f t="shared" si="69"/>
        <v>0.7790469504084756</v>
      </c>
      <c r="L44" s="58">
        <f t="shared" si="69"/>
        <v>0.78002905293207658</v>
      </c>
      <c r="M44" s="58">
        <f t="shared" si="69"/>
        <v>0.78098658261891274</v>
      </c>
      <c r="N44" s="58">
        <f t="shared" si="69"/>
        <v>0.78191891097391053</v>
      </c>
      <c r="O44" s="59">
        <f>AVERAGE(C44:N44)</f>
        <v>0.77636303304285514</v>
      </c>
      <c r="P44" s="60">
        <f t="shared" ref="P44:AA44" si="70">P43/P2</f>
        <v>0.78282552821829032</v>
      </c>
      <c r="Q44" s="60">
        <f t="shared" si="70"/>
        <v>0.78370603987419207</v>
      </c>
      <c r="R44" s="60">
        <f t="shared" si="70"/>
        <v>0.78456016251432659</v>
      </c>
      <c r="S44" s="60">
        <f t="shared" si="70"/>
        <v>0.78538771879612979</v>
      </c>
      <c r="T44" s="60">
        <f t="shared" si="70"/>
        <v>0.78618863190112986</v>
      </c>
      <c r="U44" s="60">
        <f t="shared" si="70"/>
        <v>0.78696291949877661</v>
      </c>
      <c r="V44" s="60">
        <f t="shared" si="70"/>
        <v>0.78771068735016281</v>
      </c>
      <c r="W44" s="60">
        <f t="shared" si="70"/>
        <v>0.78843212266128271</v>
      </c>
      <c r="X44" s="60">
        <f t="shared" si="70"/>
        <v>0.78912748728812343</v>
      </c>
      <c r="Y44" s="60">
        <f t="shared" si="70"/>
        <v>0.78979711088731419</v>
      </c>
      <c r="Z44" s="60">
        <f t="shared" si="70"/>
        <v>0.79044138409669396</v>
      </c>
      <c r="AA44" s="60">
        <f t="shared" si="70"/>
        <v>0.7910607518202768</v>
      </c>
      <c r="AB44" s="61">
        <f>AVERAGE(P44:AA44)</f>
        <v>0.78718337874222499</v>
      </c>
      <c r="AC44" s="60">
        <f t="shared" ref="AC44:AN44" si="71">AC43/AC2</f>
        <v>0.79165570668205487</v>
      </c>
      <c r="AD44" s="60">
        <f t="shared" si="71"/>
        <v>0.79222678270308955</v>
      </c>
      <c r="AE44" s="60">
        <f t="shared" si="71"/>
        <v>0.7927745492466779</v>
      </c>
      <c r="AF44" s="60">
        <f t="shared" si="71"/>
        <v>0.79329960526717125</v>
      </c>
      <c r="AG44" s="60">
        <f t="shared" si="71"/>
        <v>0.79380257388942677</v>
      </c>
      <c r="AH44" s="60">
        <f t="shared" si="71"/>
        <v>0.79428409733799765</v>
      </c>
      <c r="AI44" s="60">
        <f t="shared" si="71"/>
        <v>0.79474483222804049</v>
      </c>
      <c r="AJ44" s="60">
        <f t="shared" si="71"/>
        <v>0.79518544522361068</v>
      </c>
      <c r="AK44" s="60">
        <f t="shared" si="71"/>
        <v>0.79560660906350944</v>
      </c>
      <c r="AL44" s="60">
        <f t="shared" si="71"/>
        <v>0.79600899895012578</v>
      </c>
      <c r="AM44" s="60">
        <f t="shared" si="71"/>
        <v>0.79639328929277819</v>
      </c>
      <c r="AN44" s="60">
        <f t="shared" si="71"/>
        <v>0.79676015079380791</v>
      </c>
      <c r="AO44" s="62">
        <f>AVERAGE(AC44:AN44)</f>
        <v>0.7943952200565243</v>
      </c>
    </row>
    <row r="45" spans="1:41" ht="13">
      <c r="A45" s="149"/>
      <c r="B45" s="146"/>
      <c r="C45" s="149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48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</row>
    <row r="46" spans="1:41" ht="25.5" customHeight="1">
      <c r="A46" s="163" t="s">
        <v>35</v>
      </c>
      <c r="B46" s="146"/>
      <c r="C46" s="63">
        <f t="shared" ref="C46:N46" si="72">SUM(C47:C57)</f>
        <v>-636.87554599999999</v>
      </c>
      <c r="D46" s="63">
        <f t="shared" si="72"/>
        <v>-673.91995801999997</v>
      </c>
      <c r="E46" s="63">
        <f t="shared" si="72"/>
        <v>-714.75721572740008</v>
      </c>
      <c r="F46" s="63">
        <f t="shared" si="72"/>
        <v>-759.80412581973815</v>
      </c>
      <c r="G46" s="63">
        <f t="shared" si="72"/>
        <v>-809.52508110526105</v>
      </c>
      <c r="H46" s="63">
        <f t="shared" si="72"/>
        <v>-864.43760304572345</v>
      </c>
      <c r="I46" s="63">
        <f t="shared" si="72"/>
        <v>-925.11853685176982</v>
      </c>
      <c r="J46" s="63">
        <f t="shared" si="72"/>
        <v>-992.21097643491782</v>
      </c>
      <c r="K46" s="63">
        <f t="shared" si="72"/>
        <v>-1066.4320057127893</v>
      </c>
      <c r="L46" s="63">
        <f t="shared" si="72"/>
        <v>-1148.5813530527912</v>
      </c>
      <c r="M46" s="63">
        <f t="shared" si="72"/>
        <v>-1239.551067154734</v>
      </c>
      <c r="N46" s="63">
        <f t="shared" si="72"/>
        <v>-1340.3363355614649</v>
      </c>
      <c r="O46" s="64">
        <f t="shared" ref="O46:O51" si="73">SUM(C46:N46)</f>
        <v>-11171.549804486591</v>
      </c>
      <c r="P46" s="63">
        <f t="shared" ref="P46:AA46" si="74">SUM(P47:P57)</f>
        <v>-1452.0475814125061</v>
      </c>
      <c r="Q46" s="63">
        <f t="shared" si="74"/>
        <v>-1575.9239902025784</v>
      </c>
      <c r="R46" s="63">
        <f t="shared" si="74"/>
        <v>-1713.3486363804054</v>
      </c>
      <c r="S46" s="63">
        <f t="shared" si="74"/>
        <v>-1865.8653998535387</v>
      </c>
      <c r="T46" s="63">
        <f t="shared" si="74"/>
        <v>-2035.1978851098784</v>
      </c>
      <c r="U46" s="63">
        <f t="shared" si="74"/>
        <v>-2223.2705810147268</v>
      </c>
      <c r="V46" s="63">
        <f t="shared" si="74"/>
        <v>-2432.232527716656</v>
      </c>
      <c r="W46" s="63">
        <f t="shared" si="74"/>
        <v>-2664.4837888580937</v>
      </c>
      <c r="X46" s="63">
        <f t="shared" si="74"/>
        <v>-2922.7050628423094</v>
      </c>
      <c r="Y46" s="63">
        <f t="shared" si="74"/>
        <v>-3209.8908067110801</v>
      </c>
      <c r="Z46" s="63">
        <f t="shared" si="74"/>
        <v>-3529.3862907445082</v>
      </c>
      <c r="AA46" s="63">
        <f t="shared" si="74"/>
        <v>-3884.9290517749346</v>
      </c>
      <c r="AB46" s="7">
        <f t="shared" ref="AB46:AB49" si="75">SUM(P46:AA46)</f>
        <v>-29509.281602621217</v>
      </c>
      <c r="AC46" s="63">
        <f t="shared" ref="AC46:AN46" si="76">SUM(AC47:AC57)</f>
        <v>-4280.6952690472917</v>
      </c>
      <c r="AD46" s="63">
        <f t="shared" si="76"/>
        <v>-4721.3516489715366</v>
      </c>
      <c r="AE46" s="63">
        <f t="shared" si="76"/>
        <v>-5212.1134750972142</v>
      </c>
      <c r="AF46" s="63">
        <f t="shared" si="76"/>
        <v>-5758.8095579895989</v>
      </c>
      <c r="AG46" s="63">
        <f t="shared" si="76"/>
        <v>-6367.9549074020015</v>
      </c>
      <c r="AH46" s="63">
        <f t="shared" si="76"/>
        <v>-7046.832047340572</v>
      </c>
      <c r="AI46" s="63">
        <f t="shared" si="76"/>
        <v>-7803.5820045609416</v>
      </c>
      <c r="AJ46" s="63">
        <f t="shared" si="76"/>
        <v>-8647.3061241256855</v>
      </c>
      <c r="AK46" s="63">
        <f t="shared" si="76"/>
        <v>-9588.1800034611133</v>
      </c>
      <c r="AL46" s="63">
        <f t="shared" si="76"/>
        <v>-10637.580990643331</v>
      </c>
      <c r="AM46" s="63">
        <f t="shared" si="76"/>
        <v>-11808.230865389694</v>
      </c>
      <c r="AN46" s="63">
        <f t="shared" si="76"/>
        <v>-13114.355514641762</v>
      </c>
      <c r="AO46" s="7">
        <f t="shared" ref="AO46:AO49" si="77">SUM(AC46:AN46)</f>
        <v>-94986.992408670747</v>
      </c>
    </row>
    <row r="47" spans="1:41" ht="14">
      <c r="A47" s="2" t="s">
        <v>36</v>
      </c>
      <c r="B47" s="65">
        <v>0.02</v>
      </c>
      <c r="C47" s="45">
        <f t="shared" ref="C47:N47" si="78">-C2*$B$31*$B$47</f>
        <v>-98.636496000000008</v>
      </c>
      <c r="D47" s="45">
        <f t="shared" si="78"/>
        <v>-107.61695952000001</v>
      </c>
      <c r="E47" s="45">
        <f t="shared" si="78"/>
        <v>-117.51690078240001</v>
      </c>
      <c r="F47" s="45">
        <f t="shared" si="78"/>
        <v>-128.43736383508801</v>
      </c>
      <c r="G47" s="45">
        <f t="shared" si="78"/>
        <v>-140.49092875279058</v>
      </c>
      <c r="H47" s="45">
        <f t="shared" si="78"/>
        <v>-153.80305528381174</v>
      </c>
      <c r="I47" s="45">
        <f t="shared" si="78"/>
        <v>-168.51358469133814</v>
      </c>
      <c r="J47" s="45">
        <f t="shared" si="78"/>
        <v>-184.77841852967705</v>
      </c>
      <c r="K47" s="45">
        <f t="shared" si="78"/>
        <v>-202.77139532431258</v>
      </c>
      <c r="L47" s="45">
        <f t="shared" si="78"/>
        <v>-222.6863886188585</v>
      </c>
      <c r="M47" s="45">
        <f t="shared" si="78"/>
        <v>-244.7396526435719</v>
      </c>
      <c r="N47" s="45">
        <f t="shared" si="78"/>
        <v>-269.17244498459758</v>
      </c>
      <c r="O47" s="66">
        <f t="shared" si="73"/>
        <v>-2039.1635889664462</v>
      </c>
      <c r="P47" s="45">
        <f t="shared" ref="P47:AA47" si="79">-P2*$B$31*$B$47</f>
        <v>-296.25395913030457</v>
      </c>
      <c r="Q47" s="45">
        <f t="shared" si="79"/>
        <v>-326.28460368547354</v>
      </c>
      <c r="R47" s="45">
        <f t="shared" si="79"/>
        <v>-359.59966942555286</v>
      </c>
      <c r="S47" s="45">
        <f t="shared" si="79"/>
        <v>-396.57343026752454</v>
      </c>
      <c r="T47" s="45">
        <f t="shared" si="79"/>
        <v>-437.62372972360691</v>
      </c>
      <c r="U47" s="45">
        <f t="shared" si="79"/>
        <v>-483.21711054902465</v>
      </c>
      <c r="V47" s="45">
        <f t="shared" si="79"/>
        <v>-533.87455217373474</v>
      </c>
      <c r="W47" s="45">
        <f t="shared" si="79"/>
        <v>-590.17788820802275</v>
      </c>
      <c r="X47" s="45">
        <f t="shared" si="79"/>
        <v>-652.77698493146897</v>
      </c>
      <c r="Y47" s="45">
        <f t="shared" si="79"/>
        <v>-722.39777132389816</v>
      </c>
      <c r="Z47" s="45">
        <f t="shared" si="79"/>
        <v>-799.85122199866862</v>
      </c>
      <c r="AA47" s="45">
        <f t="shared" si="79"/>
        <v>-886.04340649089329</v>
      </c>
      <c r="AB47" s="66">
        <f t="shared" si="75"/>
        <v>-6484.6743279081738</v>
      </c>
      <c r="AC47" s="45">
        <f t="shared" ref="AC47:AN47" si="80">-AC2*$B$31*$B$47</f>
        <v>-981.9867318902526</v>
      </c>
      <c r="AD47" s="45">
        <f t="shared" si="80"/>
        <v>-1088.8125209627967</v>
      </c>
      <c r="AE47" s="45">
        <f t="shared" si="80"/>
        <v>-1207.785084872052</v>
      </c>
      <c r="AF47" s="45">
        <f t="shared" si="80"/>
        <v>-1340.3174686035393</v>
      </c>
      <c r="AG47" s="45">
        <f t="shared" si="80"/>
        <v>-1487.9890684610914</v>
      </c>
      <c r="AH47" s="45">
        <f t="shared" si="80"/>
        <v>-1652.5653448098358</v>
      </c>
      <c r="AI47" s="45">
        <f t="shared" si="80"/>
        <v>-1836.0198798935617</v>
      </c>
      <c r="AJ47" s="45">
        <f t="shared" si="80"/>
        <v>-2040.5590603941057</v>
      </c>
      <c r="AK47" s="45">
        <f t="shared" si="80"/>
        <v>-2268.6496978087548</v>
      </c>
      <c r="AL47" s="45">
        <f t="shared" si="80"/>
        <v>-2523.049937125656</v>
      </c>
      <c r="AM47" s="45">
        <f t="shared" si="80"/>
        <v>-2806.8438461550772</v>
      </c>
      <c r="AN47" s="45">
        <f t="shared" si="80"/>
        <v>-3123.4801247616392</v>
      </c>
      <c r="AO47" s="66">
        <f t="shared" si="77"/>
        <v>-22358.058765738358</v>
      </c>
    </row>
    <row r="48" spans="1:41" ht="14">
      <c r="A48" s="2" t="s">
        <v>37</v>
      </c>
      <c r="B48" s="67">
        <v>-230</v>
      </c>
      <c r="C48" s="45">
        <f t="shared" ref="C48:N48" si="81">B$48</f>
        <v>-230</v>
      </c>
      <c r="D48" s="45">
        <f t="shared" si="81"/>
        <v>-230</v>
      </c>
      <c r="E48" s="45">
        <f t="shared" si="81"/>
        <v>-230</v>
      </c>
      <c r="F48" s="45">
        <f t="shared" si="81"/>
        <v>-230</v>
      </c>
      <c r="G48" s="45">
        <f t="shared" si="81"/>
        <v>-230</v>
      </c>
      <c r="H48" s="45">
        <f t="shared" si="81"/>
        <v>-230</v>
      </c>
      <c r="I48" s="45">
        <f t="shared" si="81"/>
        <v>-230</v>
      </c>
      <c r="J48" s="45">
        <f t="shared" si="81"/>
        <v>-230</v>
      </c>
      <c r="K48" s="45">
        <f t="shared" si="81"/>
        <v>-230</v>
      </c>
      <c r="L48" s="45">
        <f t="shared" si="81"/>
        <v>-230</v>
      </c>
      <c r="M48" s="45">
        <f t="shared" si="81"/>
        <v>-230</v>
      </c>
      <c r="N48" s="45">
        <f t="shared" si="81"/>
        <v>-230</v>
      </c>
      <c r="O48" s="66">
        <f t="shared" si="73"/>
        <v>-2760</v>
      </c>
      <c r="P48" s="45">
        <f>N$48</f>
        <v>-230</v>
      </c>
      <c r="Q48" s="45">
        <f>P$48</f>
        <v>-230</v>
      </c>
      <c r="R48" s="45">
        <f t="shared" ref="R48:Z48" si="82">P$48</f>
        <v>-230</v>
      </c>
      <c r="S48" s="45">
        <f t="shared" si="82"/>
        <v>-230</v>
      </c>
      <c r="T48" s="45">
        <f t="shared" si="82"/>
        <v>-230</v>
      </c>
      <c r="U48" s="45">
        <f t="shared" si="82"/>
        <v>-230</v>
      </c>
      <c r="V48" s="45">
        <f t="shared" si="82"/>
        <v>-230</v>
      </c>
      <c r="W48" s="45">
        <f t="shared" si="82"/>
        <v>-230</v>
      </c>
      <c r="X48" s="45">
        <f t="shared" si="82"/>
        <v>-230</v>
      </c>
      <c r="Y48" s="45">
        <f t="shared" si="82"/>
        <v>-230</v>
      </c>
      <c r="Z48" s="45">
        <f t="shared" si="82"/>
        <v>-230</v>
      </c>
      <c r="AA48" s="45">
        <f>Z$48</f>
        <v>-230</v>
      </c>
      <c r="AB48" s="66">
        <f t="shared" si="75"/>
        <v>-2760</v>
      </c>
      <c r="AC48" s="45">
        <f>AA$48</f>
        <v>-230</v>
      </c>
      <c r="AD48" s="45">
        <f>AC$48</f>
        <v>-230</v>
      </c>
      <c r="AE48" s="45">
        <f t="shared" ref="AE48:AN48" si="83">AC$48</f>
        <v>-230</v>
      </c>
      <c r="AF48" s="45">
        <f t="shared" si="83"/>
        <v>-230</v>
      </c>
      <c r="AG48" s="45">
        <f t="shared" si="83"/>
        <v>-230</v>
      </c>
      <c r="AH48" s="45">
        <f t="shared" si="83"/>
        <v>-230</v>
      </c>
      <c r="AI48" s="45">
        <f t="shared" si="83"/>
        <v>-230</v>
      </c>
      <c r="AJ48" s="45">
        <f t="shared" si="83"/>
        <v>-230</v>
      </c>
      <c r="AK48" s="45">
        <f t="shared" si="83"/>
        <v>-230</v>
      </c>
      <c r="AL48" s="45">
        <f t="shared" si="83"/>
        <v>-230</v>
      </c>
      <c r="AM48" s="45">
        <f t="shared" si="83"/>
        <v>-230</v>
      </c>
      <c r="AN48" s="45">
        <f t="shared" si="83"/>
        <v>-230</v>
      </c>
      <c r="AO48" s="66">
        <f t="shared" si="77"/>
        <v>-2760</v>
      </c>
    </row>
    <row r="49" spans="1:41" ht="13">
      <c r="A49" s="68" t="s">
        <v>38</v>
      </c>
      <c r="B49" s="32">
        <v>0.05</v>
      </c>
      <c r="C49" s="45">
        <f>-B$49*C$2</f>
        <v>-308.23905000000002</v>
      </c>
      <c r="D49" s="45">
        <f>-B$49*D$2</f>
        <v>-336.3029985</v>
      </c>
      <c r="E49" s="45">
        <f>-B$49*E$2</f>
        <v>-367.24031494500002</v>
      </c>
      <c r="F49" s="45">
        <f>-B$49*F$2</f>
        <v>-401.36676198465005</v>
      </c>
      <c r="G49" s="45">
        <f>-B$49*G$2</f>
        <v>-439.03415235247053</v>
      </c>
      <c r="H49" s="45">
        <f>-B$49*H$2</f>
        <v>-480.63454776191168</v>
      </c>
      <c r="I49" s="45">
        <f>-B$49*I$2</f>
        <v>-526.60495216043171</v>
      </c>
      <c r="J49" s="45">
        <f>-B$49*J$2</f>
        <v>-577.43255790524074</v>
      </c>
      <c r="K49" s="45">
        <f>-B$49*K$2</f>
        <v>-633.66061038847681</v>
      </c>
      <c r="L49" s="45">
        <f>-B$49*L$2</f>
        <v>-695.89496443393284</v>
      </c>
      <c r="M49" s="45">
        <f>-B$49*M$2</f>
        <v>-764.81141451116218</v>
      </c>
      <c r="N49" s="45">
        <f>-B$49*N$2</f>
        <v>-841.1638905768674</v>
      </c>
      <c r="O49" s="66">
        <f t="shared" si="73"/>
        <v>-6372.3862155201441</v>
      </c>
      <c r="P49" s="69">
        <f>-B$49*P$2</f>
        <v>-925.79362228220168</v>
      </c>
      <c r="Q49" s="69">
        <f>-B$49*Q$2</f>
        <v>-1019.6393865171049</v>
      </c>
      <c r="R49" s="69">
        <f>-B$49*R$2</f>
        <v>-1123.7489669548527</v>
      </c>
      <c r="S49" s="69">
        <f>-B$49*S$2</f>
        <v>-1239.2919695860141</v>
      </c>
      <c r="T49" s="69">
        <f>-B$49*T$2</f>
        <v>-1367.5741553862715</v>
      </c>
      <c r="U49" s="69">
        <f>-B$49*U$2</f>
        <v>-1510.053470465702</v>
      </c>
      <c r="V49" s="69">
        <f>-B$49*V$2</f>
        <v>-1668.3579755429212</v>
      </c>
      <c r="W49" s="69">
        <f>-B$49*W$2</f>
        <v>-1844.305900650071</v>
      </c>
      <c r="X49" s="69">
        <f>-B$49*X$2</f>
        <v>-2039.9280779108406</v>
      </c>
      <c r="Y49" s="69">
        <f>-B$49*Y$2</f>
        <v>-2257.4930353871819</v>
      </c>
      <c r="Z49" s="69">
        <f>-B$49*Z$2</f>
        <v>-2499.5350687458395</v>
      </c>
      <c r="AA49" s="69">
        <f>-B$49*AA$2</f>
        <v>-2768.8856452840414</v>
      </c>
      <c r="AB49" s="66">
        <f t="shared" si="75"/>
        <v>-20264.607274713046</v>
      </c>
      <c r="AC49" s="69">
        <f>-B$49*AC$2</f>
        <v>-3068.7085371570392</v>
      </c>
      <c r="AD49" s="69">
        <f>-B$49*AD$2</f>
        <v>-3402.5391280087397</v>
      </c>
      <c r="AE49" s="69">
        <f>-B$49*AE$2</f>
        <v>-3774.3283902251624</v>
      </c>
      <c r="AF49" s="69">
        <f>-B$49*AF$2</f>
        <v>-4188.4920893860599</v>
      </c>
      <c r="AG49" s="69">
        <f>-B$49*AG$2</f>
        <v>-4649.9658389409105</v>
      </c>
      <c r="AH49" s="69">
        <f>-B$49*AH$2</f>
        <v>-5164.2667025307364</v>
      </c>
      <c r="AI49" s="69">
        <f>-B$49*AI$2</f>
        <v>-5737.56212466738</v>
      </c>
      <c r="AJ49" s="69">
        <f>-B$49*AJ$2</f>
        <v>-6376.7470637315801</v>
      </c>
      <c r="AK49" s="69">
        <f>-B$49*AK$2</f>
        <v>-7089.5303056523589</v>
      </c>
      <c r="AL49" s="69">
        <f>-B$49*AL$2</f>
        <v>-7884.531053517675</v>
      </c>
      <c r="AM49" s="69">
        <f>-B$49*AM$2</f>
        <v>-8771.3870192346167</v>
      </c>
      <c r="AN49" s="69">
        <f>-B$49*AN$2</f>
        <v>-9760.8753898801224</v>
      </c>
      <c r="AO49" s="66">
        <f t="shared" si="77"/>
        <v>-69868.933642932388</v>
      </c>
    </row>
    <row r="50" spans="1:41" ht="14">
      <c r="A50" s="2"/>
      <c r="B50" s="67"/>
      <c r="C50" s="45"/>
      <c r="D50" s="45">
        <f t="shared" ref="D50:N50" si="84">$B$50</f>
        <v>0</v>
      </c>
      <c r="E50" s="45">
        <f t="shared" si="84"/>
        <v>0</v>
      </c>
      <c r="F50" s="45">
        <f t="shared" si="84"/>
        <v>0</v>
      </c>
      <c r="G50" s="45">
        <f t="shared" si="84"/>
        <v>0</v>
      </c>
      <c r="H50" s="45">
        <f t="shared" si="84"/>
        <v>0</v>
      </c>
      <c r="I50" s="45">
        <f t="shared" si="84"/>
        <v>0</v>
      </c>
      <c r="J50" s="45">
        <f t="shared" si="84"/>
        <v>0</v>
      </c>
      <c r="K50" s="45">
        <f t="shared" si="84"/>
        <v>0</v>
      </c>
      <c r="L50" s="45">
        <f t="shared" si="84"/>
        <v>0</v>
      </c>
      <c r="M50" s="45">
        <f t="shared" si="84"/>
        <v>0</v>
      </c>
      <c r="N50" s="45">
        <f t="shared" si="84"/>
        <v>0</v>
      </c>
      <c r="O50" s="66">
        <f t="shared" si="73"/>
        <v>0</v>
      </c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70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70"/>
    </row>
    <row r="51" spans="1:41" ht="14" collapsed="1">
      <c r="A51" s="2"/>
      <c r="B51" s="43"/>
      <c r="C51" s="45">
        <f t="shared" ref="C51:N51" si="85">$B$51</f>
        <v>0</v>
      </c>
      <c r="D51" s="45">
        <f t="shared" si="85"/>
        <v>0</v>
      </c>
      <c r="E51" s="45">
        <f t="shared" si="85"/>
        <v>0</v>
      </c>
      <c r="F51" s="45">
        <f t="shared" si="85"/>
        <v>0</v>
      </c>
      <c r="G51" s="45">
        <f t="shared" si="85"/>
        <v>0</v>
      </c>
      <c r="H51" s="45">
        <f t="shared" si="85"/>
        <v>0</v>
      </c>
      <c r="I51" s="45">
        <f t="shared" si="85"/>
        <v>0</v>
      </c>
      <c r="J51" s="45">
        <f t="shared" si="85"/>
        <v>0</v>
      </c>
      <c r="K51" s="45">
        <f t="shared" si="85"/>
        <v>0</v>
      </c>
      <c r="L51" s="45">
        <f t="shared" si="85"/>
        <v>0</v>
      </c>
      <c r="M51" s="45">
        <f t="shared" si="85"/>
        <v>0</v>
      </c>
      <c r="N51" s="45">
        <f t="shared" si="85"/>
        <v>0</v>
      </c>
      <c r="O51" s="66">
        <f t="shared" si="73"/>
        <v>0</v>
      </c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70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70"/>
    </row>
    <row r="52" spans="1:41" ht="15" hidden="1" outlineLevel="1">
      <c r="A52" s="2"/>
      <c r="B52" s="43"/>
      <c r="C52" s="71">
        <f t="shared" ref="C52:N52" si="86">$B$52</f>
        <v>0</v>
      </c>
      <c r="D52" s="71">
        <f t="shared" si="86"/>
        <v>0</v>
      </c>
      <c r="E52" s="71">
        <f t="shared" si="86"/>
        <v>0</v>
      </c>
      <c r="F52" s="71">
        <f t="shared" si="86"/>
        <v>0</v>
      </c>
      <c r="G52" s="71">
        <f t="shared" si="86"/>
        <v>0</v>
      </c>
      <c r="H52" s="71">
        <f t="shared" si="86"/>
        <v>0</v>
      </c>
      <c r="I52" s="71">
        <f t="shared" si="86"/>
        <v>0</v>
      </c>
      <c r="J52" s="71">
        <f t="shared" si="86"/>
        <v>0</v>
      </c>
      <c r="K52" s="71">
        <f t="shared" si="86"/>
        <v>0</v>
      </c>
      <c r="L52" s="71">
        <f t="shared" si="86"/>
        <v>0</v>
      </c>
      <c r="M52" s="71">
        <f t="shared" si="86"/>
        <v>0</v>
      </c>
      <c r="N52" s="71">
        <f t="shared" si="86"/>
        <v>0</v>
      </c>
      <c r="O52" s="70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70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70"/>
    </row>
    <row r="53" spans="1:41" ht="14" hidden="1" outlineLevel="1">
      <c r="A53" s="2"/>
      <c r="B53" s="43"/>
      <c r="C53" s="45">
        <f t="shared" ref="C53:N53" si="87">$B$53</f>
        <v>0</v>
      </c>
      <c r="D53" s="45">
        <f t="shared" si="87"/>
        <v>0</v>
      </c>
      <c r="E53" s="45">
        <f t="shared" si="87"/>
        <v>0</v>
      </c>
      <c r="F53" s="45">
        <f t="shared" si="87"/>
        <v>0</v>
      </c>
      <c r="G53" s="45">
        <f t="shared" si="87"/>
        <v>0</v>
      </c>
      <c r="H53" s="45">
        <f t="shared" si="87"/>
        <v>0</v>
      </c>
      <c r="I53" s="45">
        <f t="shared" si="87"/>
        <v>0</v>
      </c>
      <c r="J53" s="45">
        <f t="shared" si="87"/>
        <v>0</v>
      </c>
      <c r="K53" s="45">
        <f t="shared" si="87"/>
        <v>0</v>
      </c>
      <c r="L53" s="45">
        <f t="shared" si="87"/>
        <v>0</v>
      </c>
      <c r="M53" s="45">
        <f t="shared" si="87"/>
        <v>0</v>
      </c>
      <c r="N53" s="45">
        <f t="shared" si="87"/>
        <v>0</v>
      </c>
      <c r="O53" s="70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70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70"/>
    </row>
    <row r="54" spans="1:41" ht="14" hidden="1" outlineLevel="1">
      <c r="A54" s="2"/>
      <c r="B54" s="43"/>
      <c r="C54" s="45">
        <f t="shared" ref="C54:N54" si="88">$B$54</f>
        <v>0</v>
      </c>
      <c r="D54" s="45">
        <f t="shared" si="88"/>
        <v>0</v>
      </c>
      <c r="E54" s="45">
        <f t="shared" si="88"/>
        <v>0</v>
      </c>
      <c r="F54" s="45">
        <f t="shared" si="88"/>
        <v>0</v>
      </c>
      <c r="G54" s="45">
        <f t="shared" si="88"/>
        <v>0</v>
      </c>
      <c r="H54" s="45">
        <f t="shared" si="88"/>
        <v>0</v>
      </c>
      <c r="I54" s="45">
        <f t="shared" si="88"/>
        <v>0</v>
      </c>
      <c r="J54" s="45">
        <f t="shared" si="88"/>
        <v>0</v>
      </c>
      <c r="K54" s="45">
        <f t="shared" si="88"/>
        <v>0</v>
      </c>
      <c r="L54" s="45">
        <f t="shared" si="88"/>
        <v>0</v>
      </c>
      <c r="M54" s="45">
        <f t="shared" si="88"/>
        <v>0</v>
      </c>
      <c r="N54" s="45">
        <f t="shared" si="88"/>
        <v>0</v>
      </c>
      <c r="O54" s="70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70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70"/>
    </row>
    <row r="55" spans="1:41" ht="14" hidden="1" outlineLevel="1">
      <c r="A55" s="2"/>
      <c r="B55" s="43"/>
      <c r="C55" s="45">
        <f t="shared" ref="C55:N55" si="89">$B$55</f>
        <v>0</v>
      </c>
      <c r="D55" s="45">
        <f t="shared" si="89"/>
        <v>0</v>
      </c>
      <c r="E55" s="45">
        <f t="shared" si="89"/>
        <v>0</v>
      </c>
      <c r="F55" s="45">
        <f t="shared" si="89"/>
        <v>0</v>
      </c>
      <c r="G55" s="45">
        <f t="shared" si="89"/>
        <v>0</v>
      </c>
      <c r="H55" s="45">
        <f t="shared" si="89"/>
        <v>0</v>
      </c>
      <c r="I55" s="45">
        <f t="shared" si="89"/>
        <v>0</v>
      </c>
      <c r="J55" s="45">
        <f t="shared" si="89"/>
        <v>0</v>
      </c>
      <c r="K55" s="45">
        <f t="shared" si="89"/>
        <v>0</v>
      </c>
      <c r="L55" s="45">
        <f t="shared" si="89"/>
        <v>0</v>
      </c>
      <c r="M55" s="45">
        <f t="shared" si="89"/>
        <v>0</v>
      </c>
      <c r="N55" s="45">
        <f t="shared" si="89"/>
        <v>0</v>
      </c>
      <c r="O55" s="70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70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70"/>
    </row>
    <row r="56" spans="1:41" ht="14" hidden="1" outlineLevel="1">
      <c r="A56" s="2"/>
      <c r="B56" s="43"/>
      <c r="C56" s="45">
        <f t="shared" ref="C56:N56" si="90">$B$56</f>
        <v>0</v>
      </c>
      <c r="D56" s="45">
        <f t="shared" si="90"/>
        <v>0</v>
      </c>
      <c r="E56" s="45">
        <f t="shared" si="90"/>
        <v>0</v>
      </c>
      <c r="F56" s="45">
        <f t="shared" si="90"/>
        <v>0</v>
      </c>
      <c r="G56" s="45">
        <f t="shared" si="90"/>
        <v>0</v>
      </c>
      <c r="H56" s="45">
        <f t="shared" si="90"/>
        <v>0</v>
      </c>
      <c r="I56" s="45">
        <f t="shared" si="90"/>
        <v>0</v>
      </c>
      <c r="J56" s="45">
        <f t="shared" si="90"/>
        <v>0</v>
      </c>
      <c r="K56" s="45">
        <f t="shared" si="90"/>
        <v>0</v>
      </c>
      <c r="L56" s="45">
        <f t="shared" si="90"/>
        <v>0</v>
      </c>
      <c r="M56" s="45">
        <f t="shared" si="90"/>
        <v>0</v>
      </c>
      <c r="N56" s="45">
        <f t="shared" si="90"/>
        <v>0</v>
      </c>
      <c r="O56" s="70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70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70"/>
    </row>
    <row r="57" spans="1:41" ht="14" hidden="1" outlineLevel="1">
      <c r="A57" s="47"/>
      <c r="B57" s="18"/>
      <c r="C57" s="18">
        <f t="shared" ref="C57:N57" si="91">$B$57</f>
        <v>0</v>
      </c>
      <c r="D57" s="18">
        <f t="shared" si="91"/>
        <v>0</v>
      </c>
      <c r="E57" s="18">
        <f t="shared" si="91"/>
        <v>0</v>
      </c>
      <c r="F57" s="18">
        <f t="shared" si="91"/>
        <v>0</v>
      </c>
      <c r="G57" s="18">
        <f t="shared" si="91"/>
        <v>0</v>
      </c>
      <c r="H57" s="18">
        <f t="shared" si="91"/>
        <v>0</v>
      </c>
      <c r="I57" s="18">
        <f t="shared" si="91"/>
        <v>0</v>
      </c>
      <c r="J57" s="18">
        <f t="shared" si="91"/>
        <v>0</v>
      </c>
      <c r="K57" s="18">
        <f t="shared" si="91"/>
        <v>0</v>
      </c>
      <c r="L57" s="18">
        <f t="shared" si="91"/>
        <v>0</v>
      </c>
      <c r="M57" s="18">
        <f t="shared" si="91"/>
        <v>0</v>
      </c>
      <c r="N57" s="18">
        <f t="shared" si="91"/>
        <v>0</v>
      </c>
      <c r="O57" s="72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72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72"/>
    </row>
    <row r="58" spans="1:41" ht="13" hidden="1" outlineLevel="1">
      <c r="A58" s="149"/>
      <c r="B58" s="146"/>
      <c r="C58" s="149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73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73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73"/>
    </row>
    <row r="59" spans="1:41" ht="25.5" customHeight="1">
      <c r="A59" s="161" t="s">
        <v>39</v>
      </c>
      <c r="B59" s="146"/>
      <c r="C59" s="55">
        <f t="shared" ref="C59:N59" si="92">C43+C46</f>
        <v>4112.601255999999</v>
      </c>
      <c r="D59" s="55">
        <f t="shared" si="92"/>
        <v>4515.6559427199991</v>
      </c>
      <c r="E59" s="55">
        <f t="shared" si="92"/>
        <v>4960.4927002264003</v>
      </c>
      <c r="F59" s="55">
        <f t="shared" si="92"/>
        <v>5451.734806774768</v>
      </c>
      <c r="G59" s="55">
        <f t="shared" si="92"/>
        <v>5994.5352843901974</v>
      </c>
      <c r="H59" s="55">
        <f t="shared" si="92"/>
        <v>6594.63871873877</v>
      </c>
      <c r="I59" s="55">
        <f t="shared" si="92"/>
        <v>7258.4503651935456</v>
      </c>
      <c r="J59" s="55">
        <f t="shared" si="92"/>
        <v>7993.1134048040885</v>
      </c>
      <c r="K59" s="55">
        <f t="shared" si="92"/>
        <v>8806.5953166295312</v>
      </c>
      <c r="L59" s="55">
        <f t="shared" si="92"/>
        <v>9707.7844478992447</v>
      </c>
      <c r="M59" s="55">
        <f t="shared" si="92"/>
        <v>10706.59799218545</v>
      </c>
      <c r="N59" s="55">
        <f t="shared" si="92"/>
        <v>11814.102729847371</v>
      </c>
      <c r="O59" s="74">
        <f>SUM(C59:N59)</f>
        <v>87916.302965409355</v>
      </c>
      <c r="P59" s="56">
        <f t="shared" ref="P59:AA59" si="93">P43+P46</f>
        <v>13042.65004627127</v>
      </c>
      <c r="Q59" s="56">
        <f t="shared" si="93"/>
        <v>14406.02692393884</v>
      </c>
      <c r="R59" s="56">
        <f t="shared" si="93"/>
        <v>15919.62480640771</v>
      </c>
      <c r="S59" s="56">
        <f t="shared" si="93"/>
        <v>17600.628458456908</v>
      </c>
      <c r="T59" s="56">
        <f t="shared" si="93"/>
        <v>19468.227199819637</v>
      </c>
      <c r="U59" s="56">
        <f t="shared" si="93"/>
        <v>21543.851173324241</v>
      </c>
      <c r="V59" s="56">
        <f t="shared" si="93"/>
        <v>23851.435625504153</v>
      </c>
      <c r="W59" s="56">
        <f t="shared" si="93"/>
        <v>26417.716532867187</v>
      </c>
      <c r="X59" s="56">
        <f t="shared" si="93"/>
        <v>29272.561304563147</v>
      </c>
      <c r="Y59" s="56">
        <f t="shared" si="93"/>
        <v>32449.338737229507</v>
      </c>
      <c r="Z59" s="56">
        <f t="shared" si="93"/>
        <v>35985.332896009219</v>
      </c>
      <c r="AA59" s="56">
        <f t="shared" si="93"/>
        <v>39922.206153480387</v>
      </c>
      <c r="AB59" s="75">
        <f>SUM(P59:AA59)</f>
        <v>289879.59985787224</v>
      </c>
      <c r="AC59" s="56">
        <f t="shared" ref="AC59:AN59" si="94">AC43+AC46</f>
        <v>44306.517242638918</v>
      </c>
      <c r="AD59" s="56">
        <f t="shared" si="94"/>
        <v>49190.300879103248</v>
      </c>
      <c r="AE59" s="56">
        <f t="shared" si="94"/>
        <v>54631.71629029663</v>
      </c>
      <c r="AF59" s="56">
        <f t="shared" si="94"/>
        <v>60695.772865503015</v>
      </c>
      <c r="AG59" s="56">
        <f t="shared" si="94"/>
        <v>67455.142121582045</v>
      </c>
      <c r="AH59" s="56">
        <f t="shared" si="94"/>
        <v>74991.066277305494</v>
      </c>
      <c r="AI59" s="56">
        <f t="shared" si="94"/>
        <v>83394.374958773769</v>
      </c>
      <c r="AJ59" s="56">
        <f t="shared" si="94"/>
        <v>92766.62293490929</v>
      </c>
      <c r="AK59" s="56">
        <f t="shared" si="94"/>
        <v>103221.36332320006</v>
      </c>
      <c r="AL59" s="56">
        <f t="shared" si="94"/>
        <v>114885.57243139236</v>
      </c>
      <c r="AM59" s="56">
        <f t="shared" si="94"/>
        <v>127901.24433277498</v>
      </c>
      <c r="AN59" s="56">
        <f t="shared" si="94"/>
        <v>142427.17543576733</v>
      </c>
      <c r="AO59" s="57">
        <f>SUM(AC59:AN59)</f>
        <v>1015866.8690932472</v>
      </c>
    </row>
    <row r="60" spans="1:41" ht="13">
      <c r="A60" s="162" t="s">
        <v>40</v>
      </c>
      <c r="B60" s="146"/>
      <c r="C60" s="76">
        <f t="shared" ref="C60:N60" si="95">C59/C2</f>
        <v>0.66711230390828147</v>
      </c>
      <c r="D60" s="76">
        <f t="shared" si="95"/>
        <v>0.67136718418524588</v>
      </c>
      <c r="E60" s="76">
        <f t="shared" si="95"/>
        <v>0.6753742029887585</v>
      </c>
      <c r="F60" s="76">
        <f t="shared" si="95"/>
        <v>0.67914627257840365</v>
      </c>
      <c r="G60" s="76">
        <f t="shared" si="95"/>
        <v>0.68269578257975649</v>
      </c>
      <c r="H60" s="76">
        <f t="shared" si="95"/>
        <v>0.68603461293480583</v>
      </c>
      <c r="I60" s="76">
        <f t="shared" si="95"/>
        <v>0.68917414614268935</v>
      </c>
      <c r="J60" s="76">
        <f t="shared" si="95"/>
        <v>0.69212527899368936</v>
      </c>
      <c r="K60" s="76">
        <f t="shared" si="95"/>
        <v>0.69489843397639106</v>
      </c>
      <c r="L60" s="76">
        <f t="shared" si="95"/>
        <v>0.69750357051339795</v>
      </c>
      <c r="M60" s="76">
        <f t="shared" si="95"/>
        <v>0.69995019615578657</v>
      </c>
      <c r="N60" s="76">
        <f t="shared" si="95"/>
        <v>0.70224737784127289</v>
      </c>
      <c r="O60" s="77">
        <f>AVERAGE(C60:N60)</f>
        <v>0.68646911356653995</v>
      </c>
      <c r="P60" s="78">
        <f t="shared" ref="P60:AA60" si="96">P59/P2</f>
        <v>0.70440375329651994</v>
      </c>
      <c r="Q60" s="78">
        <f t="shared" si="96"/>
        <v>0.70642754264069285</v>
      </c>
      <c r="R60" s="78">
        <f t="shared" si="96"/>
        <v>0.70832656022576312</v>
      </c>
      <c r="S60" s="78">
        <f t="shared" si="96"/>
        <v>0.71010822672950924</v>
      </c>
      <c r="T60" s="78">
        <f t="shared" si="96"/>
        <v>0.71177958149994569</v>
      </c>
      <c r="U60" s="78">
        <f t="shared" si="96"/>
        <v>0.71334729513518813</v>
      </c>
      <c r="V60" s="78">
        <f t="shared" si="96"/>
        <v>0.71481768227056786</v>
      </c>
      <c r="W60" s="78">
        <f t="shared" si="96"/>
        <v>0.71619671453514344</v>
      </c>
      <c r="X60" s="78">
        <f t="shared" si="96"/>
        <v>0.7174900336325134</v>
      </c>
      <c r="Y60" s="78">
        <f t="shared" si="96"/>
        <v>0.71870296449583815</v>
      </c>
      <c r="Z60" s="78">
        <f t="shared" si="96"/>
        <v>0.7198405284640621</v>
      </c>
      <c r="AA60" s="78">
        <f t="shared" si="96"/>
        <v>0.72090745642521903</v>
      </c>
      <c r="AB60" s="77">
        <f>AVERAGE(P60:AA60)</f>
        <v>0.71352902827924691</v>
      </c>
      <c r="AC60" s="78">
        <f t="shared" ref="AC60:AN60" si="97">AC59/AC2</f>
        <v>0.72190820187319027</v>
      </c>
      <c r="AD60" s="78">
        <f t="shared" si="97"/>
        <v>0.72284695382607955</v>
      </c>
      <c r="AE60" s="78">
        <f t="shared" si="97"/>
        <v>0.72372764955724367</v>
      </c>
      <c r="AF60" s="78">
        <f t="shared" si="97"/>
        <v>0.7245539870937141</v>
      </c>
      <c r="AG60" s="78">
        <f t="shared" si="97"/>
        <v>0.72532943744104827</v>
      </c>
      <c r="AH60" s="78">
        <f t="shared" si="97"/>
        <v>0.7260572564983554</v>
      </c>
      <c r="AI60" s="78">
        <f t="shared" si="97"/>
        <v>0.726740496632168</v>
      </c>
      <c r="AJ60" s="78">
        <f t="shared" si="97"/>
        <v>0.72738201788282641</v>
      </c>
      <c r="AK60" s="78">
        <f t="shared" si="97"/>
        <v>0.7279844987819819</v>
      </c>
      <c r="AL60" s="78">
        <f t="shared" si="97"/>
        <v>0.72855044676459413</v>
      </c>
      <c r="AM60" s="78">
        <f t="shared" si="97"/>
        <v>0.72908220816333069</v>
      </c>
      <c r="AN60" s="78">
        <f t="shared" si="97"/>
        <v>0.72958197777748979</v>
      </c>
      <c r="AO60" s="77">
        <f>AVERAGE(AC60:AN60)</f>
        <v>0.72614542769100199</v>
      </c>
    </row>
    <row r="61" spans="1:41" ht="13">
      <c r="A61" s="149"/>
      <c r="B61" s="146"/>
      <c r="C61" s="149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48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73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73"/>
    </row>
    <row r="62" spans="1:41" ht="24.75" customHeight="1">
      <c r="A62" s="163" t="s">
        <v>41</v>
      </c>
      <c r="B62" s="146"/>
      <c r="C62" s="63">
        <f t="shared" ref="C62:N62" si="98">SUM(C63:C72)</f>
        <v>-979.5</v>
      </c>
      <c r="D62" s="63">
        <f t="shared" si="98"/>
        <v>-979.5</v>
      </c>
      <c r="E62" s="63">
        <f t="shared" si="98"/>
        <v>-979.5</v>
      </c>
      <c r="F62" s="63">
        <f t="shared" si="98"/>
        <v>-979.5</v>
      </c>
      <c r="G62" s="63">
        <f t="shared" si="98"/>
        <v>-979.5</v>
      </c>
      <c r="H62" s="63">
        <f t="shared" si="98"/>
        <v>-979.5</v>
      </c>
      <c r="I62" s="63">
        <f t="shared" si="98"/>
        <v>-979.5</v>
      </c>
      <c r="J62" s="63">
        <f t="shared" si="98"/>
        <v>-979.5</v>
      </c>
      <c r="K62" s="63">
        <f t="shared" si="98"/>
        <v>-979.5</v>
      </c>
      <c r="L62" s="63">
        <f t="shared" si="98"/>
        <v>-979.5</v>
      </c>
      <c r="M62" s="63">
        <f t="shared" si="98"/>
        <v>-979.5</v>
      </c>
      <c r="N62" s="63">
        <f t="shared" si="98"/>
        <v>-979.5</v>
      </c>
      <c r="O62" s="64">
        <f>SUM(C62:N62)</f>
        <v>-11754</v>
      </c>
      <c r="P62" s="79">
        <f t="shared" ref="P62:AA62" si="99">SUM(P63:P72)</f>
        <v>-979.5</v>
      </c>
      <c r="Q62" s="79">
        <f t="shared" si="99"/>
        <v>-979.5</v>
      </c>
      <c r="R62" s="79">
        <f t="shared" si="99"/>
        <v>-979.5</v>
      </c>
      <c r="S62" s="79">
        <f t="shared" si="99"/>
        <v>-979.5</v>
      </c>
      <c r="T62" s="79">
        <f t="shared" si="99"/>
        <v>-979.5</v>
      </c>
      <c r="U62" s="79">
        <f t="shared" si="99"/>
        <v>-979.5</v>
      </c>
      <c r="V62" s="79">
        <f t="shared" si="99"/>
        <v>-979.5</v>
      </c>
      <c r="W62" s="79">
        <f t="shared" si="99"/>
        <v>-979.5</v>
      </c>
      <c r="X62" s="79">
        <f t="shared" si="99"/>
        <v>-979.5</v>
      </c>
      <c r="Y62" s="79">
        <f t="shared" si="99"/>
        <v>-979.5</v>
      </c>
      <c r="Z62" s="79">
        <f t="shared" si="99"/>
        <v>-979.5</v>
      </c>
      <c r="AA62" s="79">
        <f t="shared" si="99"/>
        <v>-979.5</v>
      </c>
      <c r="AB62" s="64">
        <f t="shared" ref="AB62:AB73" si="100">SUM(P62:AA62)</f>
        <v>-11754</v>
      </c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7">
        <f t="shared" ref="AO62:AO73" si="101">SUM(AC62:AN62)</f>
        <v>0</v>
      </c>
    </row>
    <row r="63" spans="1:41" ht="14">
      <c r="A63" s="2" t="s">
        <v>42</v>
      </c>
      <c r="B63" s="43">
        <v>-70</v>
      </c>
      <c r="C63" s="18">
        <f t="shared" ref="C63:N63" si="102">$B$63</f>
        <v>-70</v>
      </c>
      <c r="D63" s="18">
        <f t="shared" si="102"/>
        <v>-70</v>
      </c>
      <c r="E63" s="18">
        <f t="shared" si="102"/>
        <v>-70</v>
      </c>
      <c r="F63" s="18">
        <f t="shared" si="102"/>
        <v>-70</v>
      </c>
      <c r="G63" s="18">
        <f t="shared" si="102"/>
        <v>-70</v>
      </c>
      <c r="H63" s="18">
        <f t="shared" si="102"/>
        <v>-70</v>
      </c>
      <c r="I63" s="18">
        <f t="shared" si="102"/>
        <v>-70</v>
      </c>
      <c r="J63" s="18">
        <f t="shared" si="102"/>
        <v>-70</v>
      </c>
      <c r="K63" s="18">
        <f t="shared" si="102"/>
        <v>-70</v>
      </c>
      <c r="L63" s="18">
        <f t="shared" si="102"/>
        <v>-70</v>
      </c>
      <c r="M63" s="18">
        <f t="shared" si="102"/>
        <v>-70</v>
      </c>
      <c r="N63" s="18">
        <f t="shared" si="102"/>
        <v>-70</v>
      </c>
      <c r="O63" s="20">
        <f>SUM(B63:N63)</f>
        <v>-910</v>
      </c>
      <c r="P63" s="18">
        <f t="shared" ref="P63:AA63" si="103">$B$63</f>
        <v>-70</v>
      </c>
      <c r="Q63" s="18">
        <f t="shared" si="103"/>
        <v>-70</v>
      </c>
      <c r="R63" s="18">
        <f t="shared" si="103"/>
        <v>-70</v>
      </c>
      <c r="S63" s="18">
        <f t="shared" si="103"/>
        <v>-70</v>
      </c>
      <c r="T63" s="18">
        <f t="shared" si="103"/>
        <v>-70</v>
      </c>
      <c r="U63" s="18">
        <f t="shared" si="103"/>
        <v>-70</v>
      </c>
      <c r="V63" s="18">
        <f t="shared" si="103"/>
        <v>-70</v>
      </c>
      <c r="W63" s="18">
        <f t="shared" si="103"/>
        <v>-70</v>
      </c>
      <c r="X63" s="18">
        <f t="shared" si="103"/>
        <v>-70</v>
      </c>
      <c r="Y63" s="18">
        <f t="shared" si="103"/>
        <v>-70</v>
      </c>
      <c r="Z63" s="18">
        <f t="shared" si="103"/>
        <v>-70</v>
      </c>
      <c r="AA63" s="18">
        <f t="shared" si="103"/>
        <v>-70</v>
      </c>
      <c r="AB63" s="66">
        <f t="shared" si="100"/>
        <v>-840</v>
      </c>
      <c r="AC63" s="18">
        <f t="shared" ref="AC63:AN63" si="104">$B$63</f>
        <v>-70</v>
      </c>
      <c r="AD63" s="18">
        <f t="shared" si="104"/>
        <v>-70</v>
      </c>
      <c r="AE63" s="18">
        <f t="shared" si="104"/>
        <v>-70</v>
      </c>
      <c r="AF63" s="18">
        <f t="shared" si="104"/>
        <v>-70</v>
      </c>
      <c r="AG63" s="18">
        <f t="shared" si="104"/>
        <v>-70</v>
      </c>
      <c r="AH63" s="18">
        <f t="shared" si="104"/>
        <v>-70</v>
      </c>
      <c r="AI63" s="18">
        <f t="shared" si="104"/>
        <v>-70</v>
      </c>
      <c r="AJ63" s="18">
        <f t="shared" si="104"/>
        <v>-70</v>
      </c>
      <c r="AK63" s="18">
        <f t="shared" si="104"/>
        <v>-70</v>
      </c>
      <c r="AL63" s="18">
        <f t="shared" si="104"/>
        <v>-70</v>
      </c>
      <c r="AM63" s="18">
        <f t="shared" si="104"/>
        <v>-70</v>
      </c>
      <c r="AN63" s="18">
        <f t="shared" si="104"/>
        <v>-70</v>
      </c>
      <c r="AO63" s="66">
        <f t="shared" si="101"/>
        <v>-840</v>
      </c>
    </row>
    <row r="64" spans="1:41" ht="14">
      <c r="A64" s="2" t="s">
        <v>43</v>
      </c>
      <c r="B64" s="43">
        <v>-115</v>
      </c>
      <c r="C64" s="18">
        <f t="shared" ref="C64:N64" si="105">$B$64</f>
        <v>-115</v>
      </c>
      <c r="D64" s="18">
        <f t="shared" si="105"/>
        <v>-115</v>
      </c>
      <c r="E64" s="18">
        <f t="shared" si="105"/>
        <v>-115</v>
      </c>
      <c r="F64" s="18">
        <f t="shared" si="105"/>
        <v>-115</v>
      </c>
      <c r="G64" s="18">
        <f t="shared" si="105"/>
        <v>-115</v>
      </c>
      <c r="H64" s="18">
        <f t="shared" si="105"/>
        <v>-115</v>
      </c>
      <c r="I64" s="18">
        <f t="shared" si="105"/>
        <v>-115</v>
      </c>
      <c r="J64" s="18">
        <f t="shared" si="105"/>
        <v>-115</v>
      </c>
      <c r="K64" s="18">
        <f t="shared" si="105"/>
        <v>-115</v>
      </c>
      <c r="L64" s="18">
        <f t="shared" si="105"/>
        <v>-115</v>
      </c>
      <c r="M64" s="18">
        <f t="shared" si="105"/>
        <v>-115</v>
      </c>
      <c r="N64" s="18">
        <f t="shared" si="105"/>
        <v>-115</v>
      </c>
      <c r="O64" s="20">
        <f t="shared" ref="O64:O72" si="106">SUM(C64:N64)</f>
        <v>-1380</v>
      </c>
      <c r="P64" s="18">
        <f t="shared" ref="P64:AA64" si="107">$B$64</f>
        <v>-115</v>
      </c>
      <c r="Q64" s="18">
        <f t="shared" si="107"/>
        <v>-115</v>
      </c>
      <c r="R64" s="18">
        <f t="shared" si="107"/>
        <v>-115</v>
      </c>
      <c r="S64" s="18">
        <f t="shared" si="107"/>
        <v>-115</v>
      </c>
      <c r="T64" s="18">
        <f t="shared" si="107"/>
        <v>-115</v>
      </c>
      <c r="U64" s="18">
        <f t="shared" si="107"/>
        <v>-115</v>
      </c>
      <c r="V64" s="18">
        <f t="shared" si="107"/>
        <v>-115</v>
      </c>
      <c r="W64" s="18">
        <f t="shared" si="107"/>
        <v>-115</v>
      </c>
      <c r="X64" s="18">
        <f t="shared" si="107"/>
        <v>-115</v>
      </c>
      <c r="Y64" s="18">
        <f t="shared" si="107"/>
        <v>-115</v>
      </c>
      <c r="Z64" s="18">
        <f t="shared" si="107"/>
        <v>-115</v>
      </c>
      <c r="AA64" s="18">
        <f t="shared" si="107"/>
        <v>-115</v>
      </c>
      <c r="AB64" s="66">
        <f t="shared" si="100"/>
        <v>-1380</v>
      </c>
      <c r="AC64" s="18">
        <f t="shared" ref="AC64:AN64" si="108">$B$64</f>
        <v>-115</v>
      </c>
      <c r="AD64" s="18">
        <f t="shared" si="108"/>
        <v>-115</v>
      </c>
      <c r="AE64" s="18">
        <f t="shared" si="108"/>
        <v>-115</v>
      </c>
      <c r="AF64" s="18">
        <f t="shared" si="108"/>
        <v>-115</v>
      </c>
      <c r="AG64" s="18">
        <f t="shared" si="108"/>
        <v>-115</v>
      </c>
      <c r="AH64" s="18">
        <f t="shared" si="108"/>
        <v>-115</v>
      </c>
      <c r="AI64" s="18">
        <f t="shared" si="108"/>
        <v>-115</v>
      </c>
      <c r="AJ64" s="18">
        <f t="shared" si="108"/>
        <v>-115</v>
      </c>
      <c r="AK64" s="18">
        <f t="shared" si="108"/>
        <v>-115</v>
      </c>
      <c r="AL64" s="18">
        <f t="shared" si="108"/>
        <v>-115</v>
      </c>
      <c r="AM64" s="18">
        <f t="shared" si="108"/>
        <v>-115</v>
      </c>
      <c r="AN64" s="18">
        <f t="shared" si="108"/>
        <v>-115</v>
      </c>
      <c r="AO64" s="66">
        <f t="shared" si="101"/>
        <v>-1380</v>
      </c>
    </row>
    <row r="65" spans="1:41" ht="14">
      <c r="A65" s="2" t="s">
        <v>44</v>
      </c>
      <c r="B65" s="43">
        <v>-232</v>
      </c>
      <c r="C65" s="18">
        <f t="shared" ref="C65:N65" si="109">$B$65</f>
        <v>-232</v>
      </c>
      <c r="D65" s="18">
        <f t="shared" si="109"/>
        <v>-232</v>
      </c>
      <c r="E65" s="18">
        <f t="shared" si="109"/>
        <v>-232</v>
      </c>
      <c r="F65" s="18">
        <f t="shared" si="109"/>
        <v>-232</v>
      </c>
      <c r="G65" s="18">
        <f t="shared" si="109"/>
        <v>-232</v>
      </c>
      <c r="H65" s="18">
        <f t="shared" si="109"/>
        <v>-232</v>
      </c>
      <c r="I65" s="18">
        <f t="shared" si="109"/>
        <v>-232</v>
      </c>
      <c r="J65" s="18">
        <f t="shared" si="109"/>
        <v>-232</v>
      </c>
      <c r="K65" s="18">
        <f t="shared" si="109"/>
        <v>-232</v>
      </c>
      <c r="L65" s="18">
        <f t="shared" si="109"/>
        <v>-232</v>
      </c>
      <c r="M65" s="18">
        <f t="shared" si="109"/>
        <v>-232</v>
      </c>
      <c r="N65" s="18">
        <f t="shared" si="109"/>
        <v>-232</v>
      </c>
      <c r="O65" s="20">
        <f t="shared" si="106"/>
        <v>-2784</v>
      </c>
      <c r="P65" s="18">
        <f t="shared" ref="P65:AA65" si="110">$B$65</f>
        <v>-232</v>
      </c>
      <c r="Q65" s="18">
        <f t="shared" si="110"/>
        <v>-232</v>
      </c>
      <c r="R65" s="18">
        <f t="shared" si="110"/>
        <v>-232</v>
      </c>
      <c r="S65" s="18">
        <f t="shared" si="110"/>
        <v>-232</v>
      </c>
      <c r="T65" s="18">
        <f t="shared" si="110"/>
        <v>-232</v>
      </c>
      <c r="U65" s="18">
        <f t="shared" si="110"/>
        <v>-232</v>
      </c>
      <c r="V65" s="18">
        <f t="shared" si="110"/>
        <v>-232</v>
      </c>
      <c r="W65" s="18">
        <f t="shared" si="110"/>
        <v>-232</v>
      </c>
      <c r="X65" s="18">
        <f t="shared" si="110"/>
        <v>-232</v>
      </c>
      <c r="Y65" s="18">
        <f t="shared" si="110"/>
        <v>-232</v>
      </c>
      <c r="Z65" s="18">
        <f t="shared" si="110"/>
        <v>-232</v>
      </c>
      <c r="AA65" s="18">
        <f t="shared" si="110"/>
        <v>-232</v>
      </c>
      <c r="AB65" s="66">
        <f t="shared" si="100"/>
        <v>-2784</v>
      </c>
      <c r="AC65" s="18">
        <f t="shared" ref="AC65:AN65" si="111">$B$65</f>
        <v>-232</v>
      </c>
      <c r="AD65" s="18">
        <f t="shared" si="111"/>
        <v>-232</v>
      </c>
      <c r="AE65" s="18">
        <f t="shared" si="111"/>
        <v>-232</v>
      </c>
      <c r="AF65" s="18">
        <f t="shared" si="111"/>
        <v>-232</v>
      </c>
      <c r="AG65" s="18">
        <f t="shared" si="111"/>
        <v>-232</v>
      </c>
      <c r="AH65" s="18">
        <f t="shared" si="111"/>
        <v>-232</v>
      </c>
      <c r="AI65" s="18">
        <f t="shared" si="111"/>
        <v>-232</v>
      </c>
      <c r="AJ65" s="18">
        <f t="shared" si="111"/>
        <v>-232</v>
      </c>
      <c r="AK65" s="18">
        <f t="shared" si="111"/>
        <v>-232</v>
      </c>
      <c r="AL65" s="18">
        <f t="shared" si="111"/>
        <v>-232</v>
      </c>
      <c r="AM65" s="18">
        <f t="shared" si="111"/>
        <v>-232</v>
      </c>
      <c r="AN65" s="18">
        <f t="shared" si="111"/>
        <v>-232</v>
      </c>
      <c r="AO65" s="66">
        <f t="shared" si="101"/>
        <v>-2784</v>
      </c>
    </row>
    <row r="66" spans="1:41" ht="14">
      <c r="A66" s="2" t="s">
        <v>45</v>
      </c>
      <c r="B66" s="43">
        <v>-15</v>
      </c>
      <c r="C66" s="18">
        <f t="shared" ref="C66:N66" si="112">$B$66</f>
        <v>-15</v>
      </c>
      <c r="D66" s="18">
        <f t="shared" si="112"/>
        <v>-15</v>
      </c>
      <c r="E66" s="18">
        <f t="shared" si="112"/>
        <v>-15</v>
      </c>
      <c r="F66" s="18">
        <f t="shared" si="112"/>
        <v>-15</v>
      </c>
      <c r="G66" s="18">
        <f t="shared" si="112"/>
        <v>-15</v>
      </c>
      <c r="H66" s="18">
        <f t="shared" si="112"/>
        <v>-15</v>
      </c>
      <c r="I66" s="18">
        <f t="shared" si="112"/>
        <v>-15</v>
      </c>
      <c r="J66" s="18">
        <f t="shared" si="112"/>
        <v>-15</v>
      </c>
      <c r="K66" s="18">
        <f t="shared" si="112"/>
        <v>-15</v>
      </c>
      <c r="L66" s="18">
        <f t="shared" si="112"/>
        <v>-15</v>
      </c>
      <c r="M66" s="18">
        <f t="shared" si="112"/>
        <v>-15</v>
      </c>
      <c r="N66" s="18">
        <f t="shared" si="112"/>
        <v>-15</v>
      </c>
      <c r="O66" s="20">
        <f t="shared" si="106"/>
        <v>-180</v>
      </c>
      <c r="P66" s="18">
        <f t="shared" ref="P66:AA66" si="113">$B$66</f>
        <v>-15</v>
      </c>
      <c r="Q66" s="18">
        <f t="shared" si="113"/>
        <v>-15</v>
      </c>
      <c r="R66" s="18">
        <f t="shared" si="113"/>
        <v>-15</v>
      </c>
      <c r="S66" s="18">
        <f t="shared" si="113"/>
        <v>-15</v>
      </c>
      <c r="T66" s="18">
        <f t="shared" si="113"/>
        <v>-15</v>
      </c>
      <c r="U66" s="18">
        <f t="shared" si="113"/>
        <v>-15</v>
      </c>
      <c r="V66" s="18">
        <f t="shared" si="113"/>
        <v>-15</v>
      </c>
      <c r="W66" s="18">
        <f t="shared" si="113"/>
        <v>-15</v>
      </c>
      <c r="X66" s="18">
        <f t="shared" si="113"/>
        <v>-15</v>
      </c>
      <c r="Y66" s="18">
        <f t="shared" si="113"/>
        <v>-15</v>
      </c>
      <c r="Z66" s="18">
        <f t="shared" si="113"/>
        <v>-15</v>
      </c>
      <c r="AA66" s="18">
        <f t="shared" si="113"/>
        <v>-15</v>
      </c>
      <c r="AB66" s="66">
        <f t="shared" si="100"/>
        <v>-180</v>
      </c>
      <c r="AC66" s="18">
        <f t="shared" ref="AC66:AN66" si="114">$B$66</f>
        <v>-15</v>
      </c>
      <c r="AD66" s="18">
        <f t="shared" si="114"/>
        <v>-15</v>
      </c>
      <c r="AE66" s="18">
        <f t="shared" si="114"/>
        <v>-15</v>
      </c>
      <c r="AF66" s="18">
        <f t="shared" si="114"/>
        <v>-15</v>
      </c>
      <c r="AG66" s="18">
        <f t="shared" si="114"/>
        <v>-15</v>
      </c>
      <c r="AH66" s="18">
        <f t="shared" si="114"/>
        <v>-15</v>
      </c>
      <c r="AI66" s="18">
        <f t="shared" si="114"/>
        <v>-15</v>
      </c>
      <c r="AJ66" s="18">
        <f t="shared" si="114"/>
        <v>-15</v>
      </c>
      <c r="AK66" s="18">
        <f t="shared" si="114"/>
        <v>-15</v>
      </c>
      <c r="AL66" s="18">
        <f t="shared" si="114"/>
        <v>-15</v>
      </c>
      <c r="AM66" s="18">
        <f t="shared" si="114"/>
        <v>-15</v>
      </c>
      <c r="AN66" s="18">
        <f t="shared" si="114"/>
        <v>-15</v>
      </c>
      <c r="AO66" s="66">
        <f t="shared" si="101"/>
        <v>-180</v>
      </c>
    </row>
    <row r="67" spans="1:41" ht="14">
      <c r="A67" s="2" t="s">
        <v>46</v>
      </c>
      <c r="B67" s="43">
        <v>-4.5</v>
      </c>
      <c r="C67" s="18">
        <f t="shared" ref="C67:N67" si="115">$B$67</f>
        <v>-4.5</v>
      </c>
      <c r="D67" s="18">
        <f t="shared" si="115"/>
        <v>-4.5</v>
      </c>
      <c r="E67" s="18">
        <f t="shared" si="115"/>
        <v>-4.5</v>
      </c>
      <c r="F67" s="18">
        <f t="shared" si="115"/>
        <v>-4.5</v>
      </c>
      <c r="G67" s="18">
        <f t="shared" si="115"/>
        <v>-4.5</v>
      </c>
      <c r="H67" s="18">
        <f t="shared" si="115"/>
        <v>-4.5</v>
      </c>
      <c r="I67" s="18">
        <f t="shared" si="115"/>
        <v>-4.5</v>
      </c>
      <c r="J67" s="18">
        <f t="shared" si="115"/>
        <v>-4.5</v>
      </c>
      <c r="K67" s="18">
        <f t="shared" si="115"/>
        <v>-4.5</v>
      </c>
      <c r="L67" s="18">
        <f t="shared" si="115"/>
        <v>-4.5</v>
      </c>
      <c r="M67" s="18">
        <f t="shared" si="115"/>
        <v>-4.5</v>
      </c>
      <c r="N67" s="18">
        <f t="shared" si="115"/>
        <v>-4.5</v>
      </c>
      <c r="O67" s="20">
        <f t="shared" si="106"/>
        <v>-54</v>
      </c>
      <c r="P67" s="18">
        <f t="shared" ref="P67:AA67" si="116">$B$67</f>
        <v>-4.5</v>
      </c>
      <c r="Q67" s="18">
        <f t="shared" si="116"/>
        <v>-4.5</v>
      </c>
      <c r="R67" s="18">
        <f t="shared" si="116"/>
        <v>-4.5</v>
      </c>
      <c r="S67" s="18">
        <f t="shared" si="116"/>
        <v>-4.5</v>
      </c>
      <c r="T67" s="18">
        <f t="shared" si="116"/>
        <v>-4.5</v>
      </c>
      <c r="U67" s="18">
        <f t="shared" si="116"/>
        <v>-4.5</v>
      </c>
      <c r="V67" s="18">
        <f t="shared" si="116"/>
        <v>-4.5</v>
      </c>
      <c r="W67" s="18">
        <f t="shared" si="116"/>
        <v>-4.5</v>
      </c>
      <c r="X67" s="18">
        <f t="shared" si="116"/>
        <v>-4.5</v>
      </c>
      <c r="Y67" s="18">
        <f t="shared" si="116"/>
        <v>-4.5</v>
      </c>
      <c r="Z67" s="18">
        <f t="shared" si="116"/>
        <v>-4.5</v>
      </c>
      <c r="AA67" s="18">
        <f t="shared" si="116"/>
        <v>-4.5</v>
      </c>
      <c r="AB67" s="66">
        <f t="shared" si="100"/>
        <v>-54</v>
      </c>
      <c r="AC67" s="18">
        <f t="shared" ref="AC67:AN67" si="117">$B$67</f>
        <v>-4.5</v>
      </c>
      <c r="AD67" s="18">
        <f t="shared" si="117"/>
        <v>-4.5</v>
      </c>
      <c r="AE67" s="18">
        <f t="shared" si="117"/>
        <v>-4.5</v>
      </c>
      <c r="AF67" s="18">
        <f t="shared" si="117"/>
        <v>-4.5</v>
      </c>
      <c r="AG67" s="18">
        <f t="shared" si="117"/>
        <v>-4.5</v>
      </c>
      <c r="AH67" s="18">
        <f t="shared" si="117"/>
        <v>-4.5</v>
      </c>
      <c r="AI67" s="18">
        <f t="shared" si="117"/>
        <v>-4.5</v>
      </c>
      <c r="AJ67" s="18">
        <f t="shared" si="117"/>
        <v>-4.5</v>
      </c>
      <c r="AK67" s="18">
        <f t="shared" si="117"/>
        <v>-4.5</v>
      </c>
      <c r="AL67" s="18">
        <f t="shared" si="117"/>
        <v>-4.5</v>
      </c>
      <c r="AM67" s="18">
        <f t="shared" si="117"/>
        <v>-4.5</v>
      </c>
      <c r="AN67" s="18">
        <f t="shared" si="117"/>
        <v>-4.5</v>
      </c>
      <c r="AO67" s="66">
        <f t="shared" si="101"/>
        <v>-54</v>
      </c>
    </row>
    <row r="68" spans="1:41" ht="14">
      <c r="A68" s="2" t="s">
        <v>47</v>
      </c>
      <c r="B68" s="16">
        <v>0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20">
        <f t="shared" si="106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66">
        <f t="shared" si="100"/>
        <v>0</v>
      </c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66">
        <f t="shared" si="101"/>
        <v>0</v>
      </c>
    </row>
    <row r="69" spans="1:41" ht="14">
      <c r="A69" s="2" t="s">
        <v>48</v>
      </c>
      <c r="B69" s="43">
        <v>-165</v>
      </c>
      <c r="C69" s="18">
        <f t="shared" ref="C69:N69" si="118">$B$69</f>
        <v>-165</v>
      </c>
      <c r="D69" s="18">
        <f t="shared" si="118"/>
        <v>-165</v>
      </c>
      <c r="E69" s="18">
        <f t="shared" si="118"/>
        <v>-165</v>
      </c>
      <c r="F69" s="18">
        <f t="shared" si="118"/>
        <v>-165</v>
      </c>
      <c r="G69" s="18">
        <f t="shared" si="118"/>
        <v>-165</v>
      </c>
      <c r="H69" s="18">
        <f t="shared" si="118"/>
        <v>-165</v>
      </c>
      <c r="I69" s="18">
        <f t="shared" si="118"/>
        <v>-165</v>
      </c>
      <c r="J69" s="18">
        <f t="shared" si="118"/>
        <v>-165</v>
      </c>
      <c r="K69" s="18">
        <f t="shared" si="118"/>
        <v>-165</v>
      </c>
      <c r="L69" s="18">
        <f t="shared" si="118"/>
        <v>-165</v>
      </c>
      <c r="M69" s="18">
        <f t="shared" si="118"/>
        <v>-165</v>
      </c>
      <c r="N69" s="18">
        <f t="shared" si="118"/>
        <v>-165</v>
      </c>
      <c r="O69" s="20">
        <f t="shared" si="106"/>
        <v>-1980</v>
      </c>
      <c r="P69" s="18">
        <f t="shared" ref="P69:AA69" si="119">$B$69</f>
        <v>-165</v>
      </c>
      <c r="Q69" s="18">
        <f t="shared" si="119"/>
        <v>-165</v>
      </c>
      <c r="R69" s="18">
        <f t="shared" si="119"/>
        <v>-165</v>
      </c>
      <c r="S69" s="18">
        <f t="shared" si="119"/>
        <v>-165</v>
      </c>
      <c r="T69" s="18">
        <f t="shared" si="119"/>
        <v>-165</v>
      </c>
      <c r="U69" s="18">
        <f t="shared" si="119"/>
        <v>-165</v>
      </c>
      <c r="V69" s="18">
        <f t="shared" si="119"/>
        <v>-165</v>
      </c>
      <c r="W69" s="18">
        <f t="shared" si="119"/>
        <v>-165</v>
      </c>
      <c r="X69" s="18">
        <f t="shared" si="119"/>
        <v>-165</v>
      </c>
      <c r="Y69" s="18">
        <f t="shared" si="119"/>
        <v>-165</v>
      </c>
      <c r="Z69" s="18">
        <f t="shared" si="119"/>
        <v>-165</v>
      </c>
      <c r="AA69" s="18">
        <f t="shared" si="119"/>
        <v>-165</v>
      </c>
      <c r="AB69" s="66">
        <f t="shared" si="100"/>
        <v>-1980</v>
      </c>
      <c r="AC69" s="18">
        <f t="shared" ref="AC69:AN69" si="120">$B$69</f>
        <v>-165</v>
      </c>
      <c r="AD69" s="18">
        <f t="shared" si="120"/>
        <v>-165</v>
      </c>
      <c r="AE69" s="18">
        <f t="shared" si="120"/>
        <v>-165</v>
      </c>
      <c r="AF69" s="18">
        <f t="shared" si="120"/>
        <v>-165</v>
      </c>
      <c r="AG69" s="18">
        <f t="shared" si="120"/>
        <v>-165</v>
      </c>
      <c r="AH69" s="18">
        <f t="shared" si="120"/>
        <v>-165</v>
      </c>
      <c r="AI69" s="18">
        <f t="shared" si="120"/>
        <v>-165</v>
      </c>
      <c r="AJ69" s="18">
        <f t="shared" si="120"/>
        <v>-165</v>
      </c>
      <c r="AK69" s="18">
        <f t="shared" si="120"/>
        <v>-165</v>
      </c>
      <c r="AL69" s="18">
        <f t="shared" si="120"/>
        <v>-165</v>
      </c>
      <c r="AM69" s="18">
        <f t="shared" si="120"/>
        <v>-165</v>
      </c>
      <c r="AN69" s="18">
        <f t="shared" si="120"/>
        <v>-165</v>
      </c>
      <c r="AO69" s="66">
        <f t="shared" si="101"/>
        <v>-1980</v>
      </c>
    </row>
    <row r="70" spans="1:41" ht="14">
      <c r="A70" s="2" t="s">
        <v>49</v>
      </c>
      <c r="B70" s="43">
        <v>-232</v>
      </c>
      <c r="C70" s="18">
        <f t="shared" ref="C70:N70" si="121">$B$70</f>
        <v>-232</v>
      </c>
      <c r="D70" s="18">
        <f t="shared" si="121"/>
        <v>-232</v>
      </c>
      <c r="E70" s="18">
        <f t="shared" si="121"/>
        <v>-232</v>
      </c>
      <c r="F70" s="18">
        <f t="shared" si="121"/>
        <v>-232</v>
      </c>
      <c r="G70" s="18">
        <f t="shared" si="121"/>
        <v>-232</v>
      </c>
      <c r="H70" s="18">
        <f t="shared" si="121"/>
        <v>-232</v>
      </c>
      <c r="I70" s="18">
        <f t="shared" si="121"/>
        <v>-232</v>
      </c>
      <c r="J70" s="18">
        <f t="shared" si="121"/>
        <v>-232</v>
      </c>
      <c r="K70" s="18">
        <f t="shared" si="121"/>
        <v>-232</v>
      </c>
      <c r="L70" s="18">
        <f t="shared" si="121"/>
        <v>-232</v>
      </c>
      <c r="M70" s="18">
        <f t="shared" si="121"/>
        <v>-232</v>
      </c>
      <c r="N70" s="18">
        <f t="shared" si="121"/>
        <v>-232</v>
      </c>
      <c r="O70" s="20">
        <f t="shared" si="106"/>
        <v>-2784</v>
      </c>
      <c r="P70" s="18">
        <f t="shared" ref="P70:AA70" si="122">$B$70</f>
        <v>-232</v>
      </c>
      <c r="Q70" s="18">
        <f t="shared" si="122"/>
        <v>-232</v>
      </c>
      <c r="R70" s="18">
        <f t="shared" si="122"/>
        <v>-232</v>
      </c>
      <c r="S70" s="18">
        <f t="shared" si="122"/>
        <v>-232</v>
      </c>
      <c r="T70" s="18">
        <f t="shared" si="122"/>
        <v>-232</v>
      </c>
      <c r="U70" s="18">
        <f t="shared" si="122"/>
        <v>-232</v>
      </c>
      <c r="V70" s="18">
        <f t="shared" si="122"/>
        <v>-232</v>
      </c>
      <c r="W70" s="18">
        <f t="shared" si="122"/>
        <v>-232</v>
      </c>
      <c r="X70" s="18">
        <f t="shared" si="122"/>
        <v>-232</v>
      </c>
      <c r="Y70" s="18">
        <f t="shared" si="122"/>
        <v>-232</v>
      </c>
      <c r="Z70" s="18">
        <f t="shared" si="122"/>
        <v>-232</v>
      </c>
      <c r="AA70" s="18">
        <f t="shared" si="122"/>
        <v>-232</v>
      </c>
      <c r="AB70" s="66">
        <f t="shared" si="100"/>
        <v>-2784</v>
      </c>
      <c r="AC70" s="18">
        <f t="shared" ref="AC70:AN70" si="123">$B$70</f>
        <v>-232</v>
      </c>
      <c r="AD70" s="18">
        <f t="shared" si="123"/>
        <v>-232</v>
      </c>
      <c r="AE70" s="18">
        <f t="shared" si="123"/>
        <v>-232</v>
      </c>
      <c r="AF70" s="18">
        <f t="shared" si="123"/>
        <v>-232</v>
      </c>
      <c r="AG70" s="18">
        <f t="shared" si="123"/>
        <v>-232</v>
      </c>
      <c r="AH70" s="18">
        <f t="shared" si="123"/>
        <v>-232</v>
      </c>
      <c r="AI70" s="18">
        <f t="shared" si="123"/>
        <v>-232</v>
      </c>
      <c r="AJ70" s="18">
        <f t="shared" si="123"/>
        <v>-232</v>
      </c>
      <c r="AK70" s="18">
        <f t="shared" si="123"/>
        <v>-232</v>
      </c>
      <c r="AL70" s="18">
        <f t="shared" si="123"/>
        <v>-232</v>
      </c>
      <c r="AM70" s="18">
        <f t="shared" si="123"/>
        <v>-232</v>
      </c>
      <c r="AN70" s="18">
        <f t="shared" si="123"/>
        <v>-232</v>
      </c>
      <c r="AO70" s="66">
        <f t="shared" si="101"/>
        <v>-2784</v>
      </c>
    </row>
    <row r="71" spans="1:41" ht="14">
      <c r="A71" s="2" t="s">
        <v>50</v>
      </c>
      <c r="B71" s="43">
        <v>-116</v>
      </c>
      <c r="C71" s="18">
        <f t="shared" ref="C71:N71" si="124">$B$71</f>
        <v>-116</v>
      </c>
      <c r="D71" s="18">
        <f t="shared" si="124"/>
        <v>-116</v>
      </c>
      <c r="E71" s="18">
        <f t="shared" si="124"/>
        <v>-116</v>
      </c>
      <c r="F71" s="18">
        <f t="shared" si="124"/>
        <v>-116</v>
      </c>
      <c r="G71" s="18">
        <f t="shared" si="124"/>
        <v>-116</v>
      </c>
      <c r="H71" s="18">
        <f t="shared" si="124"/>
        <v>-116</v>
      </c>
      <c r="I71" s="18">
        <f t="shared" si="124"/>
        <v>-116</v>
      </c>
      <c r="J71" s="18">
        <f t="shared" si="124"/>
        <v>-116</v>
      </c>
      <c r="K71" s="18">
        <f t="shared" si="124"/>
        <v>-116</v>
      </c>
      <c r="L71" s="18">
        <f t="shared" si="124"/>
        <v>-116</v>
      </c>
      <c r="M71" s="18">
        <f t="shared" si="124"/>
        <v>-116</v>
      </c>
      <c r="N71" s="18">
        <f t="shared" si="124"/>
        <v>-116</v>
      </c>
      <c r="O71" s="20">
        <f t="shared" si="106"/>
        <v>-1392</v>
      </c>
      <c r="P71" s="18">
        <f t="shared" ref="P71:AA71" si="125">$B$71</f>
        <v>-116</v>
      </c>
      <c r="Q71" s="18">
        <f t="shared" si="125"/>
        <v>-116</v>
      </c>
      <c r="R71" s="18">
        <f t="shared" si="125"/>
        <v>-116</v>
      </c>
      <c r="S71" s="18">
        <f t="shared" si="125"/>
        <v>-116</v>
      </c>
      <c r="T71" s="18">
        <f t="shared" si="125"/>
        <v>-116</v>
      </c>
      <c r="U71" s="18">
        <f t="shared" si="125"/>
        <v>-116</v>
      </c>
      <c r="V71" s="18">
        <f t="shared" si="125"/>
        <v>-116</v>
      </c>
      <c r="W71" s="18">
        <f t="shared" si="125"/>
        <v>-116</v>
      </c>
      <c r="X71" s="18">
        <f t="shared" si="125"/>
        <v>-116</v>
      </c>
      <c r="Y71" s="18">
        <f t="shared" si="125"/>
        <v>-116</v>
      </c>
      <c r="Z71" s="18">
        <f t="shared" si="125"/>
        <v>-116</v>
      </c>
      <c r="AA71" s="18">
        <f t="shared" si="125"/>
        <v>-116</v>
      </c>
      <c r="AB71" s="66">
        <f t="shared" si="100"/>
        <v>-1392</v>
      </c>
      <c r="AC71" s="18">
        <f t="shared" ref="AC71:AN71" si="126">$B$71</f>
        <v>-116</v>
      </c>
      <c r="AD71" s="18">
        <f t="shared" si="126"/>
        <v>-116</v>
      </c>
      <c r="AE71" s="18">
        <f t="shared" si="126"/>
        <v>-116</v>
      </c>
      <c r="AF71" s="18">
        <f t="shared" si="126"/>
        <v>-116</v>
      </c>
      <c r="AG71" s="18">
        <f t="shared" si="126"/>
        <v>-116</v>
      </c>
      <c r="AH71" s="18">
        <f t="shared" si="126"/>
        <v>-116</v>
      </c>
      <c r="AI71" s="18">
        <f t="shared" si="126"/>
        <v>-116</v>
      </c>
      <c r="AJ71" s="18">
        <f t="shared" si="126"/>
        <v>-116</v>
      </c>
      <c r="AK71" s="18">
        <f t="shared" si="126"/>
        <v>-116</v>
      </c>
      <c r="AL71" s="18">
        <f t="shared" si="126"/>
        <v>-116</v>
      </c>
      <c r="AM71" s="18">
        <f t="shared" si="126"/>
        <v>-116</v>
      </c>
      <c r="AN71" s="18">
        <f t="shared" si="126"/>
        <v>-116</v>
      </c>
      <c r="AO71" s="66">
        <f t="shared" si="101"/>
        <v>-1392</v>
      </c>
    </row>
    <row r="72" spans="1:41" ht="14">
      <c r="A72" s="2" t="s">
        <v>51</v>
      </c>
      <c r="B72" s="28">
        <v>-30</v>
      </c>
      <c r="C72" s="53">
        <f t="shared" ref="C72:N72" si="127">$B$72</f>
        <v>-30</v>
      </c>
      <c r="D72" s="53">
        <f t="shared" si="127"/>
        <v>-30</v>
      </c>
      <c r="E72" s="53">
        <f t="shared" si="127"/>
        <v>-30</v>
      </c>
      <c r="F72" s="53">
        <f t="shared" si="127"/>
        <v>-30</v>
      </c>
      <c r="G72" s="53">
        <f t="shared" si="127"/>
        <v>-30</v>
      </c>
      <c r="H72" s="53">
        <f t="shared" si="127"/>
        <v>-30</v>
      </c>
      <c r="I72" s="53">
        <f t="shared" si="127"/>
        <v>-30</v>
      </c>
      <c r="J72" s="53">
        <f t="shared" si="127"/>
        <v>-30</v>
      </c>
      <c r="K72" s="53">
        <f t="shared" si="127"/>
        <v>-30</v>
      </c>
      <c r="L72" s="53">
        <f t="shared" si="127"/>
        <v>-30</v>
      </c>
      <c r="M72" s="53">
        <f t="shared" si="127"/>
        <v>-30</v>
      </c>
      <c r="N72" s="53">
        <f t="shared" si="127"/>
        <v>-30</v>
      </c>
      <c r="O72" s="20">
        <f t="shared" si="106"/>
        <v>-360</v>
      </c>
      <c r="P72" s="53">
        <f t="shared" ref="P72:AA72" si="128">$B$72</f>
        <v>-30</v>
      </c>
      <c r="Q72" s="53">
        <f t="shared" si="128"/>
        <v>-30</v>
      </c>
      <c r="R72" s="53">
        <f t="shared" si="128"/>
        <v>-30</v>
      </c>
      <c r="S72" s="53">
        <f t="shared" si="128"/>
        <v>-30</v>
      </c>
      <c r="T72" s="53">
        <f t="shared" si="128"/>
        <v>-30</v>
      </c>
      <c r="U72" s="53">
        <f t="shared" si="128"/>
        <v>-30</v>
      </c>
      <c r="V72" s="53">
        <f t="shared" si="128"/>
        <v>-30</v>
      </c>
      <c r="W72" s="53">
        <f t="shared" si="128"/>
        <v>-30</v>
      </c>
      <c r="X72" s="53">
        <f t="shared" si="128"/>
        <v>-30</v>
      </c>
      <c r="Y72" s="53">
        <f t="shared" si="128"/>
        <v>-30</v>
      </c>
      <c r="Z72" s="53">
        <f t="shared" si="128"/>
        <v>-30</v>
      </c>
      <c r="AA72" s="53">
        <f t="shared" si="128"/>
        <v>-30</v>
      </c>
      <c r="AB72" s="66">
        <f t="shared" si="100"/>
        <v>-360</v>
      </c>
      <c r="AC72" s="53">
        <f t="shared" ref="AC72:AN72" si="129">$B$72</f>
        <v>-30</v>
      </c>
      <c r="AD72" s="53">
        <f t="shared" si="129"/>
        <v>-30</v>
      </c>
      <c r="AE72" s="53">
        <f t="shared" si="129"/>
        <v>-30</v>
      </c>
      <c r="AF72" s="53">
        <f t="shared" si="129"/>
        <v>-30</v>
      </c>
      <c r="AG72" s="53">
        <f t="shared" si="129"/>
        <v>-30</v>
      </c>
      <c r="AH72" s="53">
        <f t="shared" si="129"/>
        <v>-30</v>
      </c>
      <c r="AI72" s="53">
        <f t="shared" si="129"/>
        <v>-30</v>
      </c>
      <c r="AJ72" s="53">
        <f t="shared" si="129"/>
        <v>-30</v>
      </c>
      <c r="AK72" s="53">
        <f t="shared" si="129"/>
        <v>-30</v>
      </c>
      <c r="AL72" s="53">
        <f t="shared" si="129"/>
        <v>-30</v>
      </c>
      <c r="AM72" s="53">
        <f t="shared" si="129"/>
        <v>-30</v>
      </c>
      <c r="AN72" s="53">
        <f t="shared" si="129"/>
        <v>-30</v>
      </c>
      <c r="AO72" s="66">
        <f t="shared" si="101"/>
        <v>-360</v>
      </c>
    </row>
    <row r="73" spans="1:41" ht="25.5" customHeight="1">
      <c r="A73" s="54" t="s">
        <v>52</v>
      </c>
      <c r="B73" s="54">
        <v>0</v>
      </c>
      <c r="C73" s="55">
        <f t="shared" ref="C73:N73" si="130">C59+C62</f>
        <v>3133.101255999999</v>
      </c>
      <c r="D73" s="55">
        <f t="shared" si="130"/>
        <v>3536.1559427199991</v>
      </c>
      <c r="E73" s="55">
        <f t="shared" si="130"/>
        <v>3980.9927002264003</v>
      </c>
      <c r="F73" s="55">
        <f t="shared" si="130"/>
        <v>4472.234806774768</v>
      </c>
      <c r="G73" s="55">
        <f t="shared" si="130"/>
        <v>5015.0352843901974</v>
      </c>
      <c r="H73" s="55">
        <f t="shared" si="130"/>
        <v>5615.13871873877</v>
      </c>
      <c r="I73" s="55">
        <f t="shared" si="130"/>
        <v>6278.9503651935456</v>
      </c>
      <c r="J73" s="55">
        <f t="shared" si="130"/>
        <v>7013.6134048040885</v>
      </c>
      <c r="K73" s="55">
        <f t="shared" si="130"/>
        <v>7827.0953166295312</v>
      </c>
      <c r="L73" s="55">
        <f t="shared" si="130"/>
        <v>8728.2844478992447</v>
      </c>
      <c r="M73" s="55">
        <f t="shared" si="130"/>
        <v>9727.0979921854505</v>
      </c>
      <c r="N73" s="55">
        <f t="shared" si="130"/>
        <v>10834.602729847371</v>
      </c>
      <c r="O73" s="75">
        <f>SUM(B73:N73)</f>
        <v>76162.30296540937</v>
      </c>
      <c r="P73" s="55">
        <f t="shared" ref="P73:AA73" si="131">P59+P62</f>
        <v>12063.15004627127</v>
      </c>
      <c r="Q73" s="55">
        <f t="shared" si="131"/>
        <v>13426.52692393884</v>
      </c>
      <c r="R73" s="55">
        <f t="shared" si="131"/>
        <v>14940.12480640771</v>
      </c>
      <c r="S73" s="55">
        <f t="shared" si="131"/>
        <v>16621.128458456908</v>
      </c>
      <c r="T73" s="55">
        <f t="shared" si="131"/>
        <v>18488.727199819637</v>
      </c>
      <c r="U73" s="55">
        <f t="shared" si="131"/>
        <v>20564.351173324241</v>
      </c>
      <c r="V73" s="55">
        <f t="shared" si="131"/>
        <v>22871.935625504153</v>
      </c>
      <c r="W73" s="55">
        <f t="shared" si="131"/>
        <v>25438.216532867187</v>
      </c>
      <c r="X73" s="55">
        <f t="shared" si="131"/>
        <v>28293.061304563147</v>
      </c>
      <c r="Y73" s="55">
        <f t="shared" si="131"/>
        <v>31469.838737229507</v>
      </c>
      <c r="Z73" s="55">
        <f t="shared" si="131"/>
        <v>35005.832896009219</v>
      </c>
      <c r="AA73" s="55">
        <f t="shared" si="131"/>
        <v>38942.706153480387</v>
      </c>
      <c r="AB73" s="57">
        <f t="shared" si="100"/>
        <v>278125.59985787224</v>
      </c>
      <c r="AC73" s="55">
        <f t="shared" ref="AC73:AN73" si="132">AC59+AC62</f>
        <v>44306.517242638918</v>
      </c>
      <c r="AD73" s="55">
        <f t="shared" si="132"/>
        <v>49190.300879103248</v>
      </c>
      <c r="AE73" s="55">
        <f t="shared" si="132"/>
        <v>54631.71629029663</v>
      </c>
      <c r="AF73" s="55">
        <f t="shared" si="132"/>
        <v>60695.772865503015</v>
      </c>
      <c r="AG73" s="55">
        <f t="shared" si="132"/>
        <v>67455.142121582045</v>
      </c>
      <c r="AH73" s="55">
        <f t="shared" si="132"/>
        <v>74991.066277305494</v>
      </c>
      <c r="AI73" s="55">
        <f t="shared" si="132"/>
        <v>83394.374958773769</v>
      </c>
      <c r="AJ73" s="55">
        <f t="shared" si="132"/>
        <v>92766.62293490929</v>
      </c>
      <c r="AK73" s="55">
        <f t="shared" si="132"/>
        <v>103221.36332320006</v>
      </c>
      <c r="AL73" s="55">
        <f t="shared" si="132"/>
        <v>114885.57243139236</v>
      </c>
      <c r="AM73" s="55">
        <f t="shared" si="132"/>
        <v>127901.24433277498</v>
      </c>
      <c r="AN73" s="55">
        <f t="shared" si="132"/>
        <v>142427.17543576733</v>
      </c>
      <c r="AO73" s="57">
        <f t="shared" si="101"/>
        <v>1015866.8690932472</v>
      </c>
    </row>
    <row r="74" spans="1:41" ht="13">
      <c r="A74" s="162" t="s">
        <v>53</v>
      </c>
      <c r="B74" s="146"/>
      <c r="C74" s="76">
        <f t="shared" ref="C74:N74" si="133">C73/C2</f>
        <v>0.50822588117890954</v>
      </c>
      <c r="D74" s="76">
        <f t="shared" si="133"/>
        <v>0.52573957985688302</v>
      </c>
      <c r="E74" s="76">
        <f t="shared" si="133"/>
        <v>0.54201466154697864</v>
      </c>
      <c r="F74" s="76">
        <f t="shared" si="133"/>
        <v>0.55712570526029326</v>
      </c>
      <c r="G74" s="76">
        <f t="shared" si="133"/>
        <v>0.57114409636678665</v>
      </c>
      <c r="H74" s="76">
        <f t="shared" si="133"/>
        <v>0.58413806756982223</v>
      </c>
      <c r="I74" s="76">
        <f t="shared" si="133"/>
        <v>0.59617274196090786</v>
      </c>
      <c r="J74" s="76">
        <f t="shared" si="133"/>
        <v>0.60731017923958608</v>
      </c>
      <c r="K74" s="76">
        <f t="shared" si="133"/>
        <v>0.61760942595366575</v>
      </c>
      <c r="L74" s="76">
        <f t="shared" si="133"/>
        <v>0.62712657038689457</v>
      </c>
      <c r="M74" s="76">
        <f t="shared" si="133"/>
        <v>0.63591480250086452</v>
      </c>
      <c r="N74" s="76">
        <f t="shared" si="133"/>
        <v>0.64402447913075755</v>
      </c>
      <c r="O74" s="77">
        <f>AVERAGE(B74:N74)</f>
        <v>0.58471218257936242</v>
      </c>
      <c r="P74" s="78">
        <f t="shared" ref="P74:AA74" si="134">P73/P2</f>
        <v>0.65150319444489357</v>
      </c>
      <c r="Q74" s="78">
        <f t="shared" si="134"/>
        <v>0.65839585550933422</v>
      </c>
      <c r="R74" s="78">
        <f t="shared" si="134"/>
        <v>0.66474476265338089</v>
      </c>
      <c r="S74" s="78">
        <f t="shared" si="134"/>
        <v>0.67058969421100989</v>
      </c>
      <c r="T74" s="78">
        <f t="shared" si="134"/>
        <v>0.67596799511751138</v>
      </c>
      <c r="U74" s="78">
        <f t="shared" si="134"/>
        <v>0.68091466876938389</v>
      </c>
      <c r="V74" s="78">
        <f t="shared" si="134"/>
        <v>0.68546247150768447</v>
      </c>
      <c r="W74" s="78">
        <f t="shared" si="134"/>
        <v>0.68964200905882433</v>
      </c>
      <c r="X74" s="78">
        <f t="shared" si="134"/>
        <v>0.69348183426003507</v>
      </c>
      <c r="Y74" s="78">
        <f t="shared" si="134"/>
        <v>0.69700854540692148</v>
      </c>
      <c r="Z74" s="78">
        <f t="shared" si="134"/>
        <v>0.70024688458509321</v>
      </c>
      <c r="AA74" s="78">
        <f t="shared" si="134"/>
        <v>0.70321983538409216</v>
      </c>
      <c r="AB74" s="77">
        <f>AVERAGE(P74:AA74)</f>
        <v>0.68093147924234698</v>
      </c>
      <c r="AC74" s="78">
        <f t="shared" ref="AC74:AN74" si="135">AC73/AC2</f>
        <v>0.72190820187319027</v>
      </c>
      <c r="AD74" s="78">
        <f t="shared" si="135"/>
        <v>0.72284695382607955</v>
      </c>
      <c r="AE74" s="78">
        <f t="shared" si="135"/>
        <v>0.72372764955724367</v>
      </c>
      <c r="AF74" s="78">
        <f t="shared" si="135"/>
        <v>0.7245539870937141</v>
      </c>
      <c r="AG74" s="78">
        <f t="shared" si="135"/>
        <v>0.72532943744104827</v>
      </c>
      <c r="AH74" s="78">
        <f t="shared" si="135"/>
        <v>0.7260572564983554</v>
      </c>
      <c r="AI74" s="78">
        <f t="shared" si="135"/>
        <v>0.726740496632168</v>
      </c>
      <c r="AJ74" s="78">
        <f t="shared" si="135"/>
        <v>0.72738201788282641</v>
      </c>
      <c r="AK74" s="78">
        <f t="shared" si="135"/>
        <v>0.7279844987819819</v>
      </c>
      <c r="AL74" s="78">
        <f t="shared" si="135"/>
        <v>0.72855044676459413</v>
      </c>
      <c r="AM74" s="78">
        <f t="shared" si="135"/>
        <v>0.72908220816333069</v>
      </c>
      <c r="AN74" s="78">
        <f t="shared" si="135"/>
        <v>0.72958197777748979</v>
      </c>
      <c r="AO74" s="77">
        <f>AVERAGE(AC74:AN74)</f>
        <v>0.72614542769100199</v>
      </c>
    </row>
    <row r="75" spans="1:41" ht="14">
      <c r="A75" s="2" t="s">
        <v>54</v>
      </c>
      <c r="B75" s="32">
        <v>0.15</v>
      </c>
      <c r="C75" s="18">
        <f t="shared" ref="C75:N75" si="136">-C2*$B$75</f>
        <v>-924.71714999999995</v>
      </c>
      <c r="D75" s="18">
        <f t="shared" si="136"/>
        <v>-1008.9089954999998</v>
      </c>
      <c r="E75" s="18">
        <f t="shared" si="136"/>
        <v>-1101.720944835</v>
      </c>
      <c r="F75" s="18">
        <f t="shared" si="136"/>
        <v>-1204.1002859539501</v>
      </c>
      <c r="G75" s="18">
        <f t="shared" si="136"/>
        <v>-1317.1024570574114</v>
      </c>
      <c r="H75" s="18">
        <f t="shared" si="136"/>
        <v>-1441.9036432857349</v>
      </c>
      <c r="I75" s="18">
        <f t="shared" si="136"/>
        <v>-1579.8148564812952</v>
      </c>
      <c r="J75" s="18">
        <f t="shared" si="136"/>
        <v>-1732.2976737157221</v>
      </c>
      <c r="K75" s="18">
        <f t="shared" si="136"/>
        <v>-1900.9818311654301</v>
      </c>
      <c r="L75" s="18">
        <f t="shared" si="136"/>
        <v>-2087.6848933017982</v>
      </c>
      <c r="M75" s="18">
        <f t="shared" si="136"/>
        <v>-2294.4342435334866</v>
      </c>
      <c r="N75" s="18">
        <f t="shared" si="136"/>
        <v>-2523.4916717306019</v>
      </c>
      <c r="O75" s="20">
        <f t="shared" ref="O75:O77" si="137">SUM(B75:N75)</f>
        <v>-19117.008646560429</v>
      </c>
      <c r="P75" s="29">
        <f t="shared" ref="P75:AA75" si="138">-P2*$B$75</f>
        <v>-2777.3808668466049</v>
      </c>
      <c r="Q75" s="29">
        <f t="shared" si="138"/>
        <v>-3058.9181595513146</v>
      </c>
      <c r="R75" s="29">
        <f t="shared" si="138"/>
        <v>-3371.2469008645576</v>
      </c>
      <c r="S75" s="29">
        <f t="shared" si="138"/>
        <v>-3717.875908758042</v>
      </c>
      <c r="T75" s="29">
        <f t="shared" si="138"/>
        <v>-4102.7224661588143</v>
      </c>
      <c r="U75" s="29">
        <f t="shared" si="138"/>
        <v>-4530.1604113971052</v>
      </c>
      <c r="V75" s="29">
        <f t="shared" si="138"/>
        <v>-5005.0739266287628</v>
      </c>
      <c r="W75" s="29">
        <f t="shared" si="138"/>
        <v>-5532.9177019502122</v>
      </c>
      <c r="X75" s="29">
        <f t="shared" si="138"/>
        <v>-6119.784233732521</v>
      </c>
      <c r="Y75" s="29">
        <f t="shared" si="138"/>
        <v>-6772.4791061615442</v>
      </c>
      <c r="Z75" s="29">
        <f t="shared" si="138"/>
        <v>-7498.6052062375184</v>
      </c>
      <c r="AA75" s="29">
        <f t="shared" si="138"/>
        <v>-8306.6569358521228</v>
      </c>
      <c r="AB75" s="66">
        <f t="shared" ref="AB75:AB77" si="139">SUM(P75:AA75)</f>
        <v>-60793.821824139122</v>
      </c>
      <c r="AC75" s="29">
        <f t="shared" ref="AC75:AN75" si="140">-AC2*$B$75</f>
        <v>-9206.1256114711159</v>
      </c>
      <c r="AD75" s="29">
        <f t="shared" si="140"/>
        <v>-10207.617384026218</v>
      </c>
      <c r="AE75" s="29">
        <f t="shared" si="140"/>
        <v>-11322.985170675485</v>
      </c>
      <c r="AF75" s="29">
        <f t="shared" si="140"/>
        <v>-12565.476268158178</v>
      </c>
      <c r="AG75" s="29">
        <f t="shared" si="140"/>
        <v>-13949.89751682273</v>
      </c>
      <c r="AH75" s="29">
        <f t="shared" si="140"/>
        <v>-15492.800107592207</v>
      </c>
      <c r="AI75" s="29">
        <f t="shared" si="140"/>
        <v>-17212.686374002136</v>
      </c>
      <c r="AJ75" s="29">
        <f t="shared" si="140"/>
        <v>-19130.241191194738</v>
      </c>
      <c r="AK75" s="29">
        <f t="shared" si="140"/>
        <v>-21268.590916957073</v>
      </c>
      <c r="AL75" s="29">
        <f t="shared" si="140"/>
        <v>-23653.593160553024</v>
      </c>
      <c r="AM75" s="29">
        <f t="shared" si="140"/>
        <v>-26314.161057703848</v>
      </c>
      <c r="AN75" s="29">
        <f t="shared" si="140"/>
        <v>-29282.626169640367</v>
      </c>
      <c r="AO75" s="66">
        <f t="shared" ref="AO75:AO77" si="141">SUM(AC75:AN75)</f>
        <v>-209606.80092879711</v>
      </c>
    </row>
    <row r="76" spans="1:41" ht="14">
      <c r="A76" s="2" t="s">
        <v>55</v>
      </c>
      <c r="B76" s="38"/>
      <c r="C76" s="18">
        <f t="shared" ref="C76:N76" si="142">$D121</f>
        <v>0</v>
      </c>
      <c r="D76" s="18">
        <f t="shared" si="142"/>
        <v>0</v>
      </c>
      <c r="E76" s="18">
        <f t="shared" si="142"/>
        <v>0</v>
      </c>
      <c r="F76" s="18">
        <f t="shared" si="142"/>
        <v>0</v>
      </c>
      <c r="G76" s="18">
        <f t="shared" si="142"/>
        <v>0</v>
      </c>
      <c r="H76" s="18">
        <f t="shared" si="142"/>
        <v>0</v>
      </c>
      <c r="I76" s="18">
        <f t="shared" si="142"/>
        <v>0</v>
      </c>
      <c r="J76" s="18">
        <f t="shared" si="142"/>
        <v>0</v>
      </c>
      <c r="K76" s="18">
        <f t="shared" si="142"/>
        <v>0</v>
      </c>
      <c r="L76" s="18">
        <f t="shared" si="142"/>
        <v>0</v>
      </c>
      <c r="M76" s="18">
        <f t="shared" si="142"/>
        <v>0</v>
      </c>
      <c r="N76" s="18">
        <f t="shared" si="142"/>
        <v>0</v>
      </c>
      <c r="O76" s="20">
        <f t="shared" si="137"/>
        <v>0</v>
      </c>
      <c r="P76" s="18">
        <f t="shared" ref="P76:AA76" si="143">$D121</f>
        <v>0</v>
      </c>
      <c r="Q76" s="18">
        <f t="shared" si="143"/>
        <v>0</v>
      </c>
      <c r="R76" s="18">
        <f t="shared" si="143"/>
        <v>0</v>
      </c>
      <c r="S76" s="18">
        <f t="shared" si="143"/>
        <v>0</v>
      </c>
      <c r="T76" s="18">
        <f t="shared" si="143"/>
        <v>0</v>
      </c>
      <c r="U76" s="18">
        <f t="shared" si="143"/>
        <v>0</v>
      </c>
      <c r="V76" s="18">
        <f t="shared" si="143"/>
        <v>0</v>
      </c>
      <c r="W76" s="18">
        <f t="shared" si="143"/>
        <v>0</v>
      </c>
      <c r="X76" s="18">
        <f t="shared" si="143"/>
        <v>0</v>
      </c>
      <c r="Y76" s="18">
        <f t="shared" si="143"/>
        <v>0</v>
      </c>
      <c r="Z76" s="18">
        <f t="shared" si="143"/>
        <v>0</v>
      </c>
      <c r="AA76" s="18">
        <f t="shared" si="143"/>
        <v>0</v>
      </c>
      <c r="AB76" s="66">
        <f t="shared" si="139"/>
        <v>0</v>
      </c>
      <c r="AC76" s="18">
        <f t="shared" ref="AC76:AN76" si="144">$D121</f>
        <v>0</v>
      </c>
      <c r="AD76" s="18">
        <f t="shared" si="144"/>
        <v>0</v>
      </c>
      <c r="AE76" s="18">
        <f t="shared" si="144"/>
        <v>0</v>
      </c>
      <c r="AF76" s="18">
        <f t="shared" si="144"/>
        <v>0</v>
      </c>
      <c r="AG76" s="18">
        <f t="shared" si="144"/>
        <v>0</v>
      </c>
      <c r="AH76" s="18">
        <f t="shared" si="144"/>
        <v>0</v>
      </c>
      <c r="AI76" s="18">
        <f t="shared" si="144"/>
        <v>0</v>
      </c>
      <c r="AJ76" s="18">
        <f t="shared" si="144"/>
        <v>0</v>
      </c>
      <c r="AK76" s="18">
        <f t="shared" si="144"/>
        <v>0</v>
      </c>
      <c r="AL76" s="18">
        <f t="shared" si="144"/>
        <v>0</v>
      </c>
      <c r="AM76" s="18">
        <f t="shared" si="144"/>
        <v>0</v>
      </c>
      <c r="AN76" s="18">
        <f t="shared" si="144"/>
        <v>0</v>
      </c>
      <c r="AO76" s="66">
        <f t="shared" si="141"/>
        <v>0</v>
      </c>
    </row>
    <row r="77" spans="1:41" ht="14">
      <c r="A77" s="2" t="s">
        <v>56</v>
      </c>
      <c r="B77" s="17">
        <v>0</v>
      </c>
      <c r="C77" s="18">
        <f t="shared" ref="C77:N77" si="145">$B$77</f>
        <v>0</v>
      </c>
      <c r="D77" s="18">
        <f t="shared" si="145"/>
        <v>0</v>
      </c>
      <c r="E77" s="18">
        <f t="shared" si="145"/>
        <v>0</v>
      </c>
      <c r="F77" s="18">
        <f t="shared" si="145"/>
        <v>0</v>
      </c>
      <c r="G77" s="18">
        <f t="shared" si="145"/>
        <v>0</v>
      </c>
      <c r="H77" s="18">
        <f t="shared" si="145"/>
        <v>0</v>
      </c>
      <c r="I77" s="18">
        <f t="shared" si="145"/>
        <v>0</v>
      </c>
      <c r="J77" s="18">
        <f t="shared" si="145"/>
        <v>0</v>
      </c>
      <c r="K77" s="18">
        <f t="shared" si="145"/>
        <v>0</v>
      </c>
      <c r="L77" s="18">
        <f t="shared" si="145"/>
        <v>0</v>
      </c>
      <c r="M77" s="18">
        <f t="shared" si="145"/>
        <v>0</v>
      </c>
      <c r="N77" s="18">
        <f t="shared" si="145"/>
        <v>0</v>
      </c>
      <c r="O77" s="20">
        <f t="shared" si="137"/>
        <v>0</v>
      </c>
      <c r="P77" s="18">
        <f t="shared" ref="P77:AA77" si="146">$B$77</f>
        <v>0</v>
      </c>
      <c r="Q77" s="18">
        <f t="shared" si="146"/>
        <v>0</v>
      </c>
      <c r="R77" s="18">
        <f t="shared" si="146"/>
        <v>0</v>
      </c>
      <c r="S77" s="18">
        <f t="shared" si="146"/>
        <v>0</v>
      </c>
      <c r="T77" s="18">
        <f t="shared" si="146"/>
        <v>0</v>
      </c>
      <c r="U77" s="18">
        <f t="shared" si="146"/>
        <v>0</v>
      </c>
      <c r="V77" s="18">
        <f t="shared" si="146"/>
        <v>0</v>
      </c>
      <c r="W77" s="18">
        <f t="shared" si="146"/>
        <v>0</v>
      </c>
      <c r="X77" s="18">
        <f t="shared" si="146"/>
        <v>0</v>
      </c>
      <c r="Y77" s="18">
        <f t="shared" si="146"/>
        <v>0</v>
      </c>
      <c r="Z77" s="18">
        <f t="shared" si="146"/>
        <v>0</v>
      </c>
      <c r="AA77" s="18">
        <f t="shared" si="146"/>
        <v>0</v>
      </c>
      <c r="AB77" s="66">
        <f t="shared" si="139"/>
        <v>0</v>
      </c>
      <c r="AC77" s="18">
        <f t="shared" ref="AC77:AN77" si="147">$B$77</f>
        <v>0</v>
      </c>
      <c r="AD77" s="18">
        <f t="shared" si="147"/>
        <v>0</v>
      </c>
      <c r="AE77" s="18">
        <f t="shared" si="147"/>
        <v>0</v>
      </c>
      <c r="AF77" s="18">
        <f t="shared" si="147"/>
        <v>0</v>
      </c>
      <c r="AG77" s="18">
        <f t="shared" si="147"/>
        <v>0</v>
      </c>
      <c r="AH77" s="18">
        <f t="shared" si="147"/>
        <v>0</v>
      </c>
      <c r="AI77" s="18">
        <f t="shared" si="147"/>
        <v>0</v>
      </c>
      <c r="AJ77" s="18">
        <f t="shared" si="147"/>
        <v>0</v>
      </c>
      <c r="AK77" s="18">
        <f t="shared" si="147"/>
        <v>0</v>
      </c>
      <c r="AL77" s="18">
        <f t="shared" si="147"/>
        <v>0</v>
      </c>
      <c r="AM77" s="18">
        <f t="shared" si="147"/>
        <v>0</v>
      </c>
      <c r="AN77" s="18">
        <f t="shared" si="147"/>
        <v>0</v>
      </c>
      <c r="AO77" s="66">
        <f t="shared" si="141"/>
        <v>0</v>
      </c>
    </row>
    <row r="78" spans="1:41" ht="13">
      <c r="A78" s="149"/>
      <c r="B78" s="146"/>
      <c r="C78" s="149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80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73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73"/>
    </row>
    <row r="79" spans="1:41" ht="24.75" customHeight="1">
      <c r="A79" s="163" t="s">
        <v>57</v>
      </c>
      <c r="B79" s="146"/>
      <c r="C79" s="63">
        <f t="shared" ref="C79:N79" si="148">C73+C75+C76+C77</f>
        <v>2208.3841059999991</v>
      </c>
      <c r="D79" s="63">
        <f t="shared" si="148"/>
        <v>2527.2469472199991</v>
      </c>
      <c r="E79" s="63">
        <f t="shared" si="148"/>
        <v>2879.2717553914003</v>
      </c>
      <c r="F79" s="63">
        <f t="shared" si="148"/>
        <v>3268.1345208208177</v>
      </c>
      <c r="G79" s="63">
        <f t="shared" si="148"/>
        <v>3697.932827332786</v>
      </c>
      <c r="H79" s="63">
        <f t="shared" si="148"/>
        <v>4173.2350754530353</v>
      </c>
      <c r="I79" s="63">
        <f t="shared" si="148"/>
        <v>4699.1355087122502</v>
      </c>
      <c r="J79" s="63">
        <f t="shared" si="148"/>
        <v>5281.3157310883662</v>
      </c>
      <c r="K79" s="63">
        <f t="shared" si="148"/>
        <v>5926.1134854641014</v>
      </c>
      <c r="L79" s="63">
        <f t="shared" si="148"/>
        <v>6640.5995545974465</v>
      </c>
      <c r="M79" s="63">
        <f t="shared" si="148"/>
        <v>7432.6637486519639</v>
      </c>
      <c r="N79" s="63">
        <f t="shared" si="148"/>
        <v>8311.1110581167686</v>
      </c>
      <c r="O79" s="64">
        <f>SUM(C79:N79)</f>
        <v>57045.144318848928</v>
      </c>
      <c r="P79" s="81">
        <f t="shared" ref="P79:AA79" si="149">P73+P75+P76+P77</f>
        <v>9285.7691794246657</v>
      </c>
      <c r="Q79" s="81">
        <f t="shared" si="149"/>
        <v>10367.608764387525</v>
      </c>
      <c r="R79" s="81">
        <f t="shared" si="149"/>
        <v>11568.877905543151</v>
      </c>
      <c r="S79" s="81">
        <f t="shared" si="149"/>
        <v>12903.252549698866</v>
      </c>
      <c r="T79" s="81">
        <f t="shared" si="149"/>
        <v>14386.004733660822</v>
      </c>
      <c r="U79" s="81">
        <f t="shared" si="149"/>
        <v>16034.190761927137</v>
      </c>
      <c r="V79" s="81">
        <f t="shared" si="149"/>
        <v>17866.861698875389</v>
      </c>
      <c r="W79" s="81">
        <f t="shared" si="149"/>
        <v>19905.298830916974</v>
      </c>
      <c r="X79" s="81">
        <f t="shared" si="149"/>
        <v>22173.277070830627</v>
      </c>
      <c r="Y79" s="81">
        <f t="shared" si="149"/>
        <v>24697.359631067964</v>
      </c>
      <c r="Z79" s="81">
        <f t="shared" si="149"/>
        <v>27507.227689771702</v>
      </c>
      <c r="AA79" s="81">
        <f t="shared" si="149"/>
        <v>30636.049217628264</v>
      </c>
      <c r="AB79" s="7">
        <f>SUM(P79:AA79)</f>
        <v>217331.77803373308</v>
      </c>
      <c r="AC79" s="81">
        <f t="shared" ref="AC79:AN79" si="150">AC73+AC75+AC76+AC77</f>
        <v>35100.391631167804</v>
      </c>
      <c r="AD79" s="81">
        <f t="shared" si="150"/>
        <v>38982.683495077028</v>
      </c>
      <c r="AE79" s="81">
        <f t="shared" si="150"/>
        <v>43308.731119621145</v>
      </c>
      <c r="AF79" s="81">
        <f t="shared" si="150"/>
        <v>48130.296597344837</v>
      </c>
      <c r="AG79" s="81">
        <f t="shared" si="150"/>
        <v>53505.244604759311</v>
      </c>
      <c r="AH79" s="81">
        <f t="shared" si="150"/>
        <v>59498.266169713286</v>
      </c>
      <c r="AI79" s="81">
        <f t="shared" si="150"/>
        <v>66181.688584771633</v>
      </c>
      <c r="AJ79" s="81">
        <f t="shared" si="150"/>
        <v>73636.381743714548</v>
      </c>
      <c r="AK79" s="81">
        <f t="shared" si="150"/>
        <v>81952.772406242992</v>
      </c>
      <c r="AL79" s="81">
        <f t="shared" si="150"/>
        <v>91231.979270839336</v>
      </c>
      <c r="AM79" s="81">
        <f t="shared" si="150"/>
        <v>101587.08327507113</v>
      </c>
      <c r="AN79" s="81">
        <f t="shared" si="150"/>
        <v>113144.54926612697</v>
      </c>
      <c r="AO79" s="7">
        <f>SUM(AC79:AN79)</f>
        <v>806260.06816445</v>
      </c>
    </row>
    <row r="80" spans="1:41" ht="13">
      <c r="A80" s="162" t="s">
        <v>58</v>
      </c>
      <c r="B80" s="146"/>
      <c r="C80" s="76">
        <f t="shared" ref="C80:N80" si="151">C79/C2</f>
        <v>0.35822588117890952</v>
      </c>
      <c r="D80" s="76">
        <f t="shared" si="151"/>
        <v>0.37573957985688305</v>
      </c>
      <c r="E80" s="76">
        <f t="shared" si="151"/>
        <v>0.39201466154697862</v>
      </c>
      <c r="F80" s="76">
        <f t="shared" si="151"/>
        <v>0.40712570526029324</v>
      </c>
      <c r="G80" s="76">
        <f t="shared" si="151"/>
        <v>0.42114409636678662</v>
      </c>
      <c r="H80" s="76">
        <f t="shared" si="151"/>
        <v>0.43413806756982226</v>
      </c>
      <c r="I80" s="76">
        <f t="shared" si="151"/>
        <v>0.44617274196090778</v>
      </c>
      <c r="J80" s="76">
        <f t="shared" si="151"/>
        <v>0.45731017923958611</v>
      </c>
      <c r="K80" s="76">
        <f t="shared" si="151"/>
        <v>0.46760942595366578</v>
      </c>
      <c r="L80" s="76">
        <f t="shared" si="151"/>
        <v>0.47712657038689454</v>
      </c>
      <c r="M80" s="76">
        <f t="shared" si="151"/>
        <v>0.4859148025008645</v>
      </c>
      <c r="N80" s="76">
        <f t="shared" si="151"/>
        <v>0.49402447913075753</v>
      </c>
      <c r="O80" s="82">
        <f>AVERAGE(B80:N80)</f>
        <v>0.43471218257936245</v>
      </c>
      <c r="P80" s="76">
        <f t="shared" ref="P80:AA80" si="152">P79/P2</f>
        <v>0.50150319444489355</v>
      </c>
      <c r="Q80" s="76">
        <f t="shared" si="152"/>
        <v>0.5083958555093343</v>
      </c>
      <c r="R80" s="76">
        <f t="shared" si="152"/>
        <v>0.51474476265338087</v>
      </c>
      <c r="S80" s="76">
        <f t="shared" si="152"/>
        <v>0.52058969421100998</v>
      </c>
      <c r="T80" s="76">
        <f t="shared" si="152"/>
        <v>0.52596799511751136</v>
      </c>
      <c r="U80" s="76">
        <f t="shared" si="152"/>
        <v>0.53091466876938398</v>
      </c>
      <c r="V80" s="76">
        <f t="shared" si="152"/>
        <v>0.53546247150768445</v>
      </c>
      <c r="W80" s="76">
        <f t="shared" si="152"/>
        <v>0.53964200905882431</v>
      </c>
      <c r="X80" s="76">
        <f t="shared" si="152"/>
        <v>0.54348183426003505</v>
      </c>
      <c r="Y80" s="76">
        <f t="shared" si="152"/>
        <v>0.54700854540692156</v>
      </c>
      <c r="Z80" s="76">
        <f t="shared" si="152"/>
        <v>0.5502468845850933</v>
      </c>
      <c r="AA80" s="76">
        <f t="shared" si="152"/>
        <v>0.55321983538409214</v>
      </c>
      <c r="AB80" s="83">
        <f>AVERAGE(P80:AA80)</f>
        <v>0.53093147924234707</v>
      </c>
      <c r="AC80" s="76">
        <f t="shared" ref="AC80:AN80" si="153">AC79/AC2</f>
        <v>0.57190820187319025</v>
      </c>
      <c r="AD80" s="76">
        <f t="shared" si="153"/>
        <v>0.57284695382607953</v>
      </c>
      <c r="AE80" s="76">
        <f t="shared" si="153"/>
        <v>0.57372764955724365</v>
      </c>
      <c r="AF80" s="76">
        <f t="shared" si="153"/>
        <v>0.57455398709371419</v>
      </c>
      <c r="AG80" s="76">
        <f t="shared" si="153"/>
        <v>0.57532943744104814</v>
      </c>
      <c r="AH80" s="76">
        <f t="shared" si="153"/>
        <v>0.57605725649835537</v>
      </c>
      <c r="AI80" s="76">
        <f t="shared" si="153"/>
        <v>0.57674049663216809</v>
      </c>
      <c r="AJ80" s="76">
        <f t="shared" si="153"/>
        <v>0.57738201788282639</v>
      </c>
      <c r="AK80" s="76">
        <f t="shared" si="153"/>
        <v>0.57798449878198199</v>
      </c>
      <c r="AL80" s="76">
        <f t="shared" si="153"/>
        <v>0.57855044676459411</v>
      </c>
      <c r="AM80" s="76">
        <f t="shared" si="153"/>
        <v>0.57908220816333067</v>
      </c>
      <c r="AN80" s="76">
        <f t="shared" si="153"/>
        <v>0.57958197777748977</v>
      </c>
      <c r="AO80" s="77">
        <f>AVERAGE(AC80:AN80)</f>
        <v>0.57614542769100197</v>
      </c>
    </row>
    <row r="81" spans="1:41" ht="13">
      <c r="A81" s="149" t="s">
        <v>59</v>
      </c>
      <c r="B81" s="146"/>
      <c r="C81" s="18">
        <f t="shared" ref="C81:N81" si="154">B81+C79</f>
        <v>2208.3841059999991</v>
      </c>
      <c r="D81" s="18">
        <f t="shared" si="154"/>
        <v>4735.6310532199986</v>
      </c>
      <c r="E81" s="18">
        <f t="shared" si="154"/>
        <v>7614.9028086113995</v>
      </c>
      <c r="F81" s="18">
        <f t="shared" si="154"/>
        <v>10883.037329432216</v>
      </c>
      <c r="G81" s="18">
        <f t="shared" si="154"/>
        <v>14580.970156765003</v>
      </c>
      <c r="H81" s="18">
        <f t="shared" si="154"/>
        <v>18754.205232218039</v>
      </c>
      <c r="I81" s="18">
        <f t="shared" si="154"/>
        <v>23453.340740930289</v>
      </c>
      <c r="J81" s="18">
        <f t="shared" si="154"/>
        <v>28734.656472018654</v>
      </c>
      <c r="K81" s="18">
        <f t="shared" si="154"/>
        <v>34660.769957482757</v>
      </c>
      <c r="L81" s="18">
        <f t="shared" si="154"/>
        <v>41301.3695120802</v>
      </c>
      <c r="M81" s="18">
        <f t="shared" si="154"/>
        <v>48734.033260732162</v>
      </c>
      <c r="N81" s="18">
        <f t="shared" si="154"/>
        <v>57045.144318848928</v>
      </c>
      <c r="O81" s="19">
        <f>N81</f>
        <v>57045.144318848928</v>
      </c>
      <c r="P81" s="18">
        <f>N81+P79</f>
        <v>66330.9134982736</v>
      </c>
      <c r="Q81" s="18">
        <f t="shared" ref="Q81:AA81" si="155">P81+Q79</f>
        <v>76698.522262661121</v>
      </c>
      <c r="R81" s="18">
        <f t="shared" si="155"/>
        <v>88267.400168204273</v>
      </c>
      <c r="S81" s="18">
        <f t="shared" si="155"/>
        <v>101170.65271790314</v>
      </c>
      <c r="T81" s="18">
        <f t="shared" si="155"/>
        <v>115556.65745156397</v>
      </c>
      <c r="U81" s="18">
        <f t="shared" si="155"/>
        <v>131590.84821349109</v>
      </c>
      <c r="V81" s="18">
        <f t="shared" si="155"/>
        <v>149457.70991236647</v>
      </c>
      <c r="W81" s="18">
        <f t="shared" si="155"/>
        <v>169363.00874328346</v>
      </c>
      <c r="X81" s="18">
        <f t="shared" si="155"/>
        <v>191536.28581411409</v>
      </c>
      <c r="Y81" s="18">
        <f t="shared" si="155"/>
        <v>216233.64544518205</v>
      </c>
      <c r="Z81" s="18">
        <f t="shared" si="155"/>
        <v>243740.87313495376</v>
      </c>
      <c r="AA81" s="18">
        <f t="shared" si="155"/>
        <v>274376.92235258204</v>
      </c>
      <c r="AB81" s="72">
        <f>AA81</f>
        <v>274376.92235258204</v>
      </c>
      <c r="AC81" s="18">
        <f>AA81+AC79</f>
        <v>309477.31398374983</v>
      </c>
      <c r="AD81" s="18">
        <f t="shared" ref="AD81:AN81" si="156">AC81+AD79</f>
        <v>348459.99747882684</v>
      </c>
      <c r="AE81" s="18">
        <f t="shared" si="156"/>
        <v>391768.72859844798</v>
      </c>
      <c r="AF81" s="18">
        <f t="shared" si="156"/>
        <v>439899.02519579284</v>
      </c>
      <c r="AG81" s="18">
        <f t="shared" si="156"/>
        <v>493404.26980055217</v>
      </c>
      <c r="AH81" s="18">
        <f t="shared" si="156"/>
        <v>552902.53597026551</v>
      </c>
      <c r="AI81" s="18">
        <f t="shared" si="156"/>
        <v>619084.2245550371</v>
      </c>
      <c r="AJ81" s="18">
        <f t="shared" si="156"/>
        <v>692720.60629875166</v>
      </c>
      <c r="AK81" s="18">
        <f t="shared" si="156"/>
        <v>774673.37870499468</v>
      </c>
      <c r="AL81" s="18">
        <f t="shared" si="156"/>
        <v>865905.35797583405</v>
      </c>
      <c r="AM81" s="18">
        <f t="shared" si="156"/>
        <v>967492.44125090516</v>
      </c>
      <c r="AN81" s="18">
        <f t="shared" si="156"/>
        <v>1080636.9905170321</v>
      </c>
      <c r="AO81" s="72">
        <f>AN81</f>
        <v>1080636.9905170321</v>
      </c>
    </row>
    <row r="82" spans="1:41" ht="33" customHeight="1">
      <c r="A82" s="149"/>
      <c r="B82" s="146"/>
      <c r="C82" s="149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48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73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</row>
    <row r="83" spans="1:41" ht="29.25" customHeight="1">
      <c r="A83" s="145" t="s">
        <v>60</v>
      </c>
      <c r="B83" s="146"/>
      <c r="C83" s="84">
        <f t="shared" ref="C83:N83" si="157">SUM(C84:C88)</f>
        <v>-3495</v>
      </c>
      <c r="D83" s="84">
        <f t="shared" si="157"/>
        <v>0</v>
      </c>
      <c r="E83" s="84">
        <f t="shared" si="157"/>
        <v>0</v>
      </c>
      <c r="F83" s="84">
        <f t="shared" si="157"/>
        <v>0</v>
      </c>
      <c r="G83" s="84">
        <f t="shared" si="157"/>
        <v>0</v>
      </c>
      <c r="H83" s="84">
        <f t="shared" si="157"/>
        <v>0</v>
      </c>
      <c r="I83" s="84">
        <f t="shared" si="157"/>
        <v>0</v>
      </c>
      <c r="J83" s="84">
        <f t="shared" si="157"/>
        <v>0</v>
      </c>
      <c r="K83" s="84">
        <f t="shared" si="157"/>
        <v>0</v>
      </c>
      <c r="L83" s="84">
        <f t="shared" si="157"/>
        <v>0</v>
      </c>
      <c r="M83" s="84">
        <f t="shared" si="157"/>
        <v>0</v>
      </c>
      <c r="N83" s="84">
        <f t="shared" si="157"/>
        <v>0</v>
      </c>
      <c r="O83" s="7">
        <f t="shared" ref="O83:O90" si="158">SUM(C83:N83)</f>
        <v>-3495</v>
      </c>
      <c r="P83" s="84">
        <f t="shared" ref="P83:AA83" si="159">SUM(P84:P88)</f>
        <v>0</v>
      </c>
      <c r="Q83" s="84">
        <f t="shared" si="159"/>
        <v>0</v>
      </c>
      <c r="R83" s="84">
        <f t="shared" si="159"/>
        <v>0</v>
      </c>
      <c r="S83" s="84">
        <f t="shared" si="159"/>
        <v>0</v>
      </c>
      <c r="T83" s="84">
        <f t="shared" si="159"/>
        <v>0</v>
      </c>
      <c r="U83" s="84">
        <f t="shared" si="159"/>
        <v>0</v>
      </c>
      <c r="V83" s="84">
        <f t="shared" si="159"/>
        <v>0</v>
      </c>
      <c r="W83" s="84">
        <f t="shared" si="159"/>
        <v>0</v>
      </c>
      <c r="X83" s="84">
        <f t="shared" si="159"/>
        <v>0</v>
      </c>
      <c r="Y83" s="84">
        <f t="shared" si="159"/>
        <v>0</v>
      </c>
      <c r="Z83" s="84">
        <f t="shared" si="159"/>
        <v>0</v>
      </c>
      <c r="AA83" s="84">
        <f t="shared" si="159"/>
        <v>0</v>
      </c>
      <c r="AB83" s="7">
        <f t="shared" ref="AB83:AB90" si="160">SUM(P83:AA83)</f>
        <v>0</v>
      </c>
      <c r="AC83" s="84">
        <f t="shared" ref="AC83:AN83" si="161">SUM(AC84:AC88)</f>
        <v>0</v>
      </c>
      <c r="AD83" s="84">
        <f t="shared" si="161"/>
        <v>0</v>
      </c>
      <c r="AE83" s="84">
        <f t="shared" si="161"/>
        <v>0</v>
      </c>
      <c r="AF83" s="84">
        <f t="shared" si="161"/>
        <v>0</v>
      </c>
      <c r="AG83" s="84">
        <f t="shared" si="161"/>
        <v>0</v>
      </c>
      <c r="AH83" s="84">
        <f t="shared" si="161"/>
        <v>0</v>
      </c>
      <c r="AI83" s="84">
        <f t="shared" si="161"/>
        <v>0</v>
      </c>
      <c r="AJ83" s="84">
        <f t="shared" si="161"/>
        <v>0</v>
      </c>
      <c r="AK83" s="84">
        <f t="shared" si="161"/>
        <v>0</v>
      </c>
      <c r="AL83" s="84">
        <f t="shared" si="161"/>
        <v>0</v>
      </c>
      <c r="AM83" s="84">
        <f t="shared" si="161"/>
        <v>0</v>
      </c>
      <c r="AN83" s="84">
        <f t="shared" si="161"/>
        <v>0</v>
      </c>
      <c r="AO83" s="7">
        <f t="shared" ref="AO83:AO90" si="162">SUM(AC83:AN83)</f>
        <v>0</v>
      </c>
    </row>
    <row r="84" spans="1:41" ht="16.5" customHeight="1">
      <c r="A84" s="147" t="s">
        <v>61</v>
      </c>
      <c r="B84" s="146"/>
      <c r="C84" s="2">
        <v>-2330</v>
      </c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7">
        <f t="shared" si="158"/>
        <v>-2330</v>
      </c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7">
        <f t="shared" si="160"/>
        <v>0</v>
      </c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7">
        <f t="shared" si="162"/>
        <v>0</v>
      </c>
    </row>
    <row r="85" spans="1:41" ht="16.5" customHeight="1">
      <c r="A85" s="147" t="s">
        <v>62</v>
      </c>
      <c r="B85" s="146"/>
      <c r="C85" s="2">
        <v>-1165</v>
      </c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7">
        <f t="shared" si="158"/>
        <v>-1165</v>
      </c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7">
        <f t="shared" si="160"/>
        <v>0</v>
      </c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7">
        <f t="shared" si="162"/>
        <v>0</v>
      </c>
    </row>
    <row r="86" spans="1:41" ht="16.5" customHeight="1">
      <c r="A86" s="147"/>
      <c r="B86" s="146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7">
        <f t="shared" si="158"/>
        <v>0</v>
      </c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7">
        <f t="shared" si="160"/>
        <v>0</v>
      </c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7">
        <f t="shared" si="162"/>
        <v>0</v>
      </c>
    </row>
    <row r="87" spans="1:41" ht="16.5" customHeight="1">
      <c r="A87" s="147"/>
      <c r="B87" s="146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7">
        <f t="shared" si="158"/>
        <v>0</v>
      </c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7">
        <f t="shared" si="160"/>
        <v>0</v>
      </c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7">
        <f t="shared" si="162"/>
        <v>0</v>
      </c>
    </row>
    <row r="88" spans="1:41" ht="16.5" customHeight="1">
      <c r="A88" s="147"/>
      <c r="B88" s="1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7">
        <f t="shared" si="158"/>
        <v>0</v>
      </c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7">
        <f t="shared" si="160"/>
        <v>0</v>
      </c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7">
        <f t="shared" si="162"/>
        <v>0</v>
      </c>
    </row>
    <row r="89" spans="1:41" ht="29.25" customHeight="1">
      <c r="A89" s="145" t="s">
        <v>63</v>
      </c>
      <c r="B89" s="146"/>
      <c r="C89" s="85">
        <f t="shared" ref="C89:N89" si="163">C95-C101</f>
        <v>141.5304198</v>
      </c>
      <c r="D89" s="85">
        <f t="shared" si="163"/>
        <v>153.64840692600001</v>
      </c>
      <c r="E89" s="85">
        <f t="shared" si="163"/>
        <v>166.95563829462003</v>
      </c>
      <c r="F89" s="85">
        <f t="shared" si="163"/>
        <v>181.57963070984943</v>
      </c>
      <c r="G89" s="85">
        <f t="shared" si="163"/>
        <v>197.66226815539505</v>
      </c>
      <c r="H89" s="85">
        <f t="shared" si="163"/>
        <v>215.36146334537409</v>
      </c>
      <c r="I89" s="85">
        <f t="shared" si="163"/>
        <v>234.85301411633191</v>
      </c>
      <c r="J89" s="85">
        <f t="shared" si="163"/>
        <v>256.33267768658061</v>
      </c>
      <c r="K89" s="85">
        <f t="shared" si="163"/>
        <v>280.01848854272134</v>
      </c>
      <c r="L89" s="85">
        <f t="shared" si="163"/>
        <v>306.15334877266218</v>
      </c>
      <c r="M89" s="85">
        <f t="shared" si="163"/>
        <v>335.00792308830614</v>
      </c>
      <c r="N89" s="85">
        <f t="shared" si="163"/>
        <v>366.88387461285083</v>
      </c>
      <c r="O89" s="7">
        <f t="shared" si="158"/>
        <v>2835.9871540506915</v>
      </c>
      <c r="P89" s="6">
        <f t="shared" ref="P89:AA89" si="164">P95-P101</f>
        <v>402.11748179602546</v>
      </c>
      <c r="Q89" s="6">
        <f t="shared" si="164"/>
        <v>441.08368162006809</v>
      </c>
      <c r="R89" s="6">
        <f t="shared" si="164"/>
        <v>484.20058963089355</v>
      </c>
      <c r="S89" s="6">
        <f t="shared" si="164"/>
        <v>531.93455334098371</v>
      </c>
      <c r="T89" s="6">
        <f t="shared" si="164"/>
        <v>584.80580227959126</v>
      </c>
      <c r="U89" s="6">
        <f t="shared" si="164"/>
        <v>643.39476549750634</v>
      </c>
      <c r="V89" s="6">
        <f t="shared" si="164"/>
        <v>708.3491357637613</v>
      </c>
      <c r="W89" s="6">
        <f t="shared" si="164"/>
        <v>780.39176912761377</v>
      </c>
      <c r="X89" s="6">
        <f t="shared" si="164"/>
        <v>860.32951908113591</v>
      </c>
      <c r="Y89" s="6">
        <f t="shared" si="164"/>
        <v>949.06311638030411</v>
      </c>
      <c r="Z89" s="6">
        <f t="shared" si="164"/>
        <v>1047.5982188163061</v>
      </c>
      <c r="AA89" s="6">
        <f t="shared" si="164"/>
        <v>1157.0577700425501</v>
      </c>
      <c r="AB89" s="7">
        <f t="shared" si="160"/>
        <v>8590.3264033767391</v>
      </c>
      <c r="AC89" s="6">
        <f t="shared" ref="AC89:AN89" si="165">AC95-AC101</f>
        <v>1278.6958231454573</v>
      </c>
      <c r="AD89" s="6">
        <f t="shared" si="165"/>
        <v>1413.913003210002</v>
      </c>
      <c r="AE89" s="6">
        <f t="shared" si="165"/>
        <v>1564.2738039109399</v>
      </c>
      <c r="AF89" s="6">
        <f t="shared" si="165"/>
        <v>1731.5259364228577</v>
      </c>
      <c r="AG89" s="6">
        <f t="shared" si="165"/>
        <v>1917.6219749834154</v>
      </c>
      <c r="AH89" s="6">
        <f t="shared" si="165"/>
        <v>2124.7435725968644</v>
      </c>
      <c r="AI89" s="6">
        <f t="shared" si="165"/>
        <v>2355.328553001289</v>
      </c>
      <c r="AJ89" s="6">
        <f t="shared" si="165"/>
        <v>2612.101221559662</v>
      </c>
      <c r="AK89" s="6">
        <f t="shared" si="165"/>
        <v>2898.106278638601</v>
      </c>
      <c r="AL89" s="6">
        <f t="shared" si="165"/>
        <v>3216.7467648317815</v>
      </c>
      <c r="AM89" s="6">
        <f t="shared" si="165"/>
        <v>3571.826518652766</v>
      </c>
      <c r="AN89" s="6">
        <f t="shared" si="165"/>
        <v>3967.5976847193342</v>
      </c>
      <c r="AO89" s="7">
        <f t="shared" si="162"/>
        <v>28652.481135672973</v>
      </c>
    </row>
    <row r="90" spans="1:41" ht="14" outlineLevel="1">
      <c r="A90" s="149" t="s">
        <v>64</v>
      </c>
      <c r="B90" s="146"/>
      <c r="C90" s="18">
        <f t="shared" ref="C90:N90" si="166">C96-C102</f>
        <v>141.5304198</v>
      </c>
      <c r="D90" s="18">
        <f t="shared" si="166"/>
        <v>12.117987126000003</v>
      </c>
      <c r="E90" s="18">
        <f t="shared" si="166"/>
        <v>13.307231368620023</v>
      </c>
      <c r="F90" s="18">
        <f t="shared" si="166"/>
        <v>14.623992415229395</v>
      </c>
      <c r="G90" s="18">
        <f t="shared" si="166"/>
        <v>16.082637445545629</v>
      </c>
      <c r="H90" s="18">
        <f t="shared" si="166"/>
        <v>17.699195189979037</v>
      </c>
      <c r="I90" s="18">
        <f t="shared" si="166"/>
        <v>19.491550770957815</v>
      </c>
      <c r="J90" s="18">
        <f t="shared" si="166"/>
        <v>21.479663570248704</v>
      </c>
      <c r="K90" s="18">
        <f t="shared" si="166"/>
        <v>23.685810856140733</v>
      </c>
      <c r="L90" s="18">
        <f t="shared" si="166"/>
        <v>26.134860229940841</v>
      </c>
      <c r="M90" s="18">
        <f t="shared" si="166"/>
        <v>28.854574315643958</v>
      </c>
      <c r="N90" s="18">
        <f t="shared" si="166"/>
        <v>31.875951524544689</v>
      </c>
      <c r="O90" s="36">
        <f t="shared" si="158"/>
        <v>366.88387461285083</v>
      </c>
      <c r="P90" s="18">
        <f t="shared" ref="P90:AA90" si="167">P96-P102</f>
        <v>35.233607183174627</v>
      </c>
      <c r="Q90" s="18">
        <f t="shared" si="167"/>
        <v>38.966199824042633</v>
      </c>
      <c r="R90" s="18">
        <f t="shared" si="167"/>
        <v>43.116908010825455</v>
      </c>
      <c r="S90" s="18">
        <f t="shared" si="167"/>
        <v>47.733963710090165</v>
      </c>
      <c r="T90" s="18">
        <f t="shared" si="167"/>
        <v>52.87124893860755</v>
      </c>
      <c r="U90" s="18">
        <f t="shared" si="167"/>
        <v>58.588963217915079</v>
      </c>
      <c r="V90" s="18">
        <f t="shared" si="167"/>
        <v>64.954370266254955</v>
      </c>
      <c r="W90" s="18">
        <f t="shared" si="167"/>
        <v>72.042633363852474</v>
      </c>
      <c r="X90" s="18">
        <f t="shared" si="167"/>
        <v>79.937749953522143</v>
      </c>
      <c r="Y90" s="18">
        <f t="shared" si="167"/>
        <v>88.733597299168196</v>
      </c>
      <c r="Z90" s="18">
        <f t="shared" si="167"/>
        <v>98.535102436002035</v>
      </c>
      <c r="AA90" s="18">
        <f t="shared" si="167"/>
        <v>109.459551226244</v>
      </c>
      <c r="AB90" s="36">
        <f t="shared" si="160"/>
        <v>790.17389542969931</v>
      </c>
      <c r="AC90" s="18">
        <f t="shared" ref="AC90:AN90" si="168">AC96-AC102</f>
        <v>121.63805310290718</v>
      </c>
      <c r="AD90" s="18">
        <f t="shared" si="168"/>
        <v>-351.33503234708223</v>
      </c>
      <c r="AE90" s="18">
        <f t="shared" si="168"/>
        <v>-390.50791955723889</v>
      </c>
      <c r="AF90" s="18">
        <f t="shared" si="168"/>
        <v>-434.19107029183579</v>
      </c>
      <c r="AG90" s="18">
        <f t="shared" si="168"/>
        <v>-482.91249148711631</v>
      </c>
      <c r="AH90" s="18">
        <f t="shared" si="168"/>
        <v>-537.26255662877975</v>
      </c>
      <c r="AI90" s="18">
        <f t="shared" si="168"/>
        <v>-597.90141004937414</v>
      </c>
      <c r="AJ90" s="18">
        <f t="shared" si="168"/>
        <v>-665.56725305931832</v>
      </c>
      <c r="AK90" s="18">
        <f t="shared" si="168"/>
        <v>-741.08561715455653</v>
      </c>
      <c r="AL90" s="18">
        <f t="shared" si="168"/>
        <v>-825.37974212257905</v>
      </c>
      <c r="AM90" s="18">
        <f t="shared" si="168"/>
        <v>-919.48219095173772</v>
      </c>
      <c r="AN90" s="18">
        <f t="shared" si="168"/>
        <v>-1024.5478492173697</v>
      </c>
      <c r="AO90" s="36">
        <f t="shared" si="162"/>
        <v>-6848.5350797640813</v>
      </c>
    </row>
    <row r="91" spans="1:41" ht="14" outlineLevel="1">
      <c r="A91" s="149"/>
      <c r="B91" s="146"/>
      <c r="C91" s="149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86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8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88"/>
    </row>
    <row r="92" spans="1:41" ht="14" outlineLevel="1">
      <c r="A92" s="148" t="s">
        <v>65</v>
      </c>
      <c r="B92" s="146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89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90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91"/>
    </row>
    <row r="93" spans="1:41" ht="14" outlineLevel="1">
      <c r="A93" s="2" t="s">
        <v>66</v>
      </c>
      <c r="B93" s="12">
        <v>15</v>
      </c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36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92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93"/>
    </row>
    <row r="94" spans="1:41" ht="14" outlineLevel="1">
      <c r="A94" s="149" t="s">
        <v>67</v>
      </c>
      <c r="B94" s="146"/>
      <c r="C94" s="18">
        <f t="shared" ref="C94:N94" si="169">B95</f>
        <v>0</v>
      </c>
      <c r="D94" s="18">
        <f t="shared" si="169"/>
        <v>707.65209900000002</v>
      </c>
      <c r="E94" s="18">
        <f t="shared" si="169"/>
        <v>768.24203463000003</v>
      </c>
      <c r="F94" s="18">
        <f t="shared" si="169"/>
        <v>834.77819147310004</v>
      </c>
      <c r="G94" s="18">
        <f t="shared" si="169"/>
        <v>907.89815354924713</v>
      </c>
      <c r="H94" s="18">
        <f t="shared" si="169"/>
        <v>988.31134077697527</v>
      </c>
      <c r="I94" s="18">
        <f t="shared" si="169"/>
        <v>1076.8073167268701</v>
      </c>
      <c r="J94" s="18">
        <f t="shared" si="169"/>
        <v>1174.2650705816595</v>
      </c>
      <c r="K94" s="18">
        <f t="shared" si="169"/>
        <v>1281.6633884329037</v>
      </c>
      <c r="L94" s="18">
        <f t="shared" si="169"/>
        <v>1400.0924427136074</v>
      </c>
      <c r="M94" s="18">
        <f t="shared" si="169"/>
        <v>1530.7667438633109</v>
      </c>
      <c r="N94" s="18">
        <f t="shared" si="169"/>
        <v>1675.03961544153</v>
      </c>
      <c r="O94" s="36">
        <f t="shared" ref="O94:O95" si="170">N94</f>
        <v>1675.03961544153</v>
      </c>
      <c r="P94" s="18">
        <f>N95</f>
        <v>1834.4193730642546</v>
      </c>
      <c r="Q94" s="18">
        <f t="shared" ref="Q94:AA94" si="171">P95</f>
        <v>2010.5874089801271</v>
      </c>
      <c r="R94" s="18">
        <f t="shared" si="171"/>
        <v>2205.41840810034</v>
      </c>
      <c r="S94" s="18">
        <f t="shared" si="171"/>
        <v>2421.0029481544684</v>
      </c>
      <c r="T94" s="18">
        <f t="shared" si="171"/>
        <v>2659.6727667049186</v>
      </c>
      <c r="U94" s="18">
        <f t="shared" si="171"/>
        <v>2924.0290113979568</v>
      </c>
      <c r="V94" s="18">
        <f t="shared" si="171"/>
        <v>3216.9738274875326</v>
      </c>
      <c r="W94" s="18">
        <f t="shared" si="171"/>
        <v>3541.7456788188069</v>
      </c>
      <c r="X94" s="18">
        <f t="shared" si="171"/>
        <v>3901.9588456380675</v>
      </c>
      <c r="Y94" s="18">
        <f t="shared" si="171"/>
        <v>4301.6475954056787</v>
      </c>
      <c r="Z94" s="18">
        <f t="shared" si="171"/>
        <v>4745.315581901521</v>
      </c>
      <c r="AA94" s="18">
        <f t="shared" si="171"/>
        <v>5237.9910940815325</v>
      </c>
      <c r="AB94" s="36">
        <f>AA94</f>
        <v>5237.9910940815325</v>
      </c>
      <c r="AC94" s="18">
        <f>AA95</f>
        <v>5785.2888502127507</v>
      </c>
      <c r="AD94" s="18">
        <f t="shared" ref="AD94:AN94" si="172">AC95</f>
        <v>6393.4791157272848</v>
      </c>
      <c r="AE94" s="18">
        <f t="shared" si="172"/>
        <v>7069.5650160500063</v>
      </c>
      <c r="AF94" s="18">
        <f t="shared" si="172"/>
        <v>7821.3690195546978</v>
      </c>
      <c r="AG94" s="18">
        <f t="shared" si="172"/>
        <v>8657.6296821142896</v>
      </c>
      <c r="AH94" s="18">
        <f t="shared" si="172"/>
        <v>9588.109874917076</v>
      </c>
      <c r="AI94" s="18">
        <f t="shared" si="172"/>
        <v>10623.717862984324</v>
      </c>
      <c r="AJ94" s="18">
        <f t="shared" si="172"/>
        <v>11776.64276500644</v>
      </c>
      <c r="AK94" s="18">
        <f t="shared" si="172"/>
        <v>13060.506107798308</v>
      </c>
      <c r="AL94" s="18">
        <f t="shared" si="172"/>
        <v>14490.531393193007</v>
      </c>
      <c r="AM94" s="18">
        <f t="shared" si="172"/>
        <v>16083.73382415891</v>
      </c>
      <c r="AN94" s="18">
        <f t="shared" si="172"/>
        <v>17859.132593263832</v>
      </c>
      <c r="AO94" s="36">
        <f t="shared" ref="AO94:AO95" si="173">AN94</f>
        <v>17859.132593263832</v>
      </c>
    </row>
    <row r="95" spans="1:41" ht="14" outlineLevel="1">
      <c r="A95" s="2" t="s">
        <v>68</v>
      </c>
      <c r="B95" s="12">
        <v>0</v>
      </c>
      <c r="C95" s="18">
        <f t="shared" ref="C95:N95" si="174">-(C30+C35+C39)*$B$93/30</f>
        <v>707.65209900000002</v>
      </c>
      <c r="D95" s="18">
        <f t="shared" si="174"/>
        <v>768.24203463000003</v>
      </c>
      <c r="E95" s="18">
        <f t="shared" si="174"/>
        <v>834.77819147310004</v>
      </c>
      <c r="F95" s="18">
        <f t="shared" si="174"/>
        <v>907.89815354924713</v>
      </c>
      <c r="G95" s="18">
        <f t="shared" si="174"/>
        <v>988.31134077697527</v>
      </c>
      <c r="H95" s="18">
        <f t="shared" si="174"/>
        <v>1076.8073167268701</v>
      </c>
      <c r="I95" s="18">
        <f t="shared" si="174"/>
        <v>1174.2650705816595</v>
      </c>
      <c r="J95" s="18">
        <f t="shared" si="174"/>
        <v>1281.6633884329037</v>
      </c>
      <c r="K95" s="18">
        <f t="shared" si="174"/>
        <v>1400.0924427136074</v>
      </c>
      <c r="L95" s="18">
        <f t="shared" si="174"/>
        <v>1530.7667438633109</v>
      </c>
      <c r="M95" s="18">
        <f t="shared" si="174"/>
        <v>1675.03961544153</v>
      </c>
      <c r="N95" s="18">
        <f t="shared" si="174"/>
        <v>1834.4193730642546</v>
      </c>
      <c r="O95" s="36">
        <f t="shared" si="170"/>
        <v>1834.4193730642546</v>
      </c>
      <c r="P95" s="29">
        <f t="shared" ref="P95:AA95" si="175">-(P30+P35+P39)*$B$93/30</f>
        <v>2010.5874089801271</v>
      </c>
      <c r="Q95" s="29">
        <f t="shared" si="175"/>
        <v>2205.41840810034</v>
      </c>
      <c r="R95" s="29">
        <f t="shared" si="175"/>
        <v>2421.0029481544684</v>
      </c>
      <c r="S95" s="29">
        <f t="shared" si="175"/>
        <v>2659.6727667049186</v>
      </c>
      <c r="T95" s="29">
        <f t="shared" si="175"/>
        <v>2924.0290113979568</v>
      </c>
      <c r="U95" s="29">
        <f t="shared" si="175"/>
        <v>3216.9738274875326</v>
      </c>
      <c r="V95" s="29">
        <f t="shared" si="175"/>
        <v>3541.7456788188069</v>
      </c>
      <c r="W95" s="29">
        <f t="shared" si="175"/>
        <v>3901.9588456380675</v>
      </c>
      <c r="X95" s="29">
        <f t="shared" si="175"/>
        <v>4301.6475954056787</v>
      </c>
      <c r="Y95" s="29">
        <f t="shared" si="175"/>
        <v>4745.315581901521</v>
      </c>
      <c r="Z95" s="29">
        <f t="shared" si="175"/>
        <v>5237.9910940815325</v>
      </c>
      <c r="AA95" s="29">
        <f t="shared" si="175"/>
        <v>5785.2888502127507</v>
      </c>
      <c r="AB95" s="36">
        <f>N95</f>
        <v>1834.4193730642546</v>
      </c>
      <c r="AC95" s="29">
        <f t="shared" ref="AC95:AN95" si="176">-(AC30+AC35+AC39)*$B$93/30</f>
        <v>6393.4791157272848</v>
      </c>
      <c r="AD95" s="29">
        <f t="shared" si="176"/>
        <v>7069.5650160500063</v>
      </c>
      <c r="AE95" s="29">
        <f t="shared" si="176"/>
        <v>7821.3690195546978</v>
      </c>
      <c r="AF95" s="29">
        <f t="shared" si="176"/>
        <v>8657.6296821142896</v>
      </c>
      <c r="AG95" s="29">
        <f t="shared" si="176"/>
        <v>9588.109874917076</v>
      </c>
      <c r="AH95" s="29">
        <f t="shared" si="176"/>
        <v>10623.717862984324</v>
      </c>
      <c r="AI95" s="29">
        <f t="shared" si="176"/>
        <v>11776.64276500644</v>
      </c>
      <c r="AJ95" s="29">
        <f t="shared" si="176"/>
        <v>13060.506107798308</v>
      </c>
      <c r="AK95" s="29">
        <f t="shared" si="176"/>
        <v>14490.531393193007</v>
      </c>
      <c r="AL95" s="29">
        <f t="shared" si="176"/>
        <v>16083.73382415891</v>
      </c>
      <c r="AM95" s="29">
        <f t="shared" si="176"/>
        <v>17859.132593263832</v>
      </c>
      <c r="AN95" s="29">
        <f t="shared" si="176"/>
        <v>19837.988423596675</v>
      </c>
      <c r="AO95" s="36">
        <f t="shared" si="173"/>
        <v>19837.988423596675</v>
      </c>
    </row>
    <row r="96" spans="1:41" ht="14" outlineLevel="1">
      <c r="A96" s="149" t="s">
        <v>69</v>
      </c>
      <c r="B96" s="146"/>
      <c r="C96" s="18">
        <f t="shared" ref="C96:N96" si="177">C95-C94</f>
        <v>707.65209900000002</v>
      </c>
      <c r="D96" s="18">
        <f t="shared" si="177"/>
        <v>60.589935630000014</v>
      </c>
      <c r="E96" s="18">
        <f t="shared" si="177"/>
        <v>66.536156843100002</v>
      </c>
      <c r="F96" s="18">
        <f t="shared" si="177"/>
        <v>73.11996207614709</v>
      </c>
      <c r="G96" s="18">
        <f t="shared" si="177"/>
        <v>80.413187227728145</v>
      </c>
      <c r="H96" s="18">
        <f t="shared" si="177"/>
        <v>88.495975949894842</v>
      </c>
      <c r="I96" s="18">
        <f t="shared" si="177"/>
        <v>97.457753854789416</v>
      </c>
      <c r="J96" s="18">
        <f t="shared" si="177"/>
        <v>107.3983178512442</v>
      </c>
      <c r="K96" s="18">
        <f t="shared" si="177"/>
        <v>118.42905428070367</v>
      </c>
      <c r="L96" s="18">
        <f t="shared" si="177"/>
        <v>130.67430114970352</v>
      </c>
      <c r="M96" s="18">
        <f t="shared" si="177"/>
        <v>144.27287157821911</v>
      </c>
      <c r="N96" s="18">
        <f t="shared" si="177"/>
        <v>159.37975762272458</v>
      </c>
      <c r="O96" s="94">
        <f>AVERAGE(B96:N96)</f>
        <v>152.86828108868789</v>
      </c>
      <c r="P96" s="18">
        <f t="shared" ref="P96:AA96" si="178">P95-P94</f>
        <v>176.16803591587245</v>
      </c>
      <c r="Q96" s="18">
        <f t="shared" si="178"/>
        <v>194.83099912021294</v>
      </c>
      <c r="R96" s="18">
        <f t="shared" si="178"/>
        <v>215.58454005412841</v>
      </c>
      <c r="S96" s="18">
        <f t="shared" si="178"/>
        <v>238.66981855045015</v>
      </c>
      <c r="T96" s="18">
        <f t="shared" si="178"/>
        <v>264.35624469303821</v>
      </c>
      <c r="U96" s="18">
        <f t="shared" si="178"/>
        <v>292.94481608957585</v>
      </c>
      <c r="V96" s="18">
        <f t="shared" si="178"/>
        <v>324.77185133127432</v>
      </c>
      <c r="W96" s="18">
        <f t="shared" si="178"/>
        <v>360.21316681926055</v>
      </c>
      <c r="X96" s="18">
        <f t="shared" si="178"/>
        <v>399.68874976761117</v>
      </c>
      <c r="Y96" s="18">
        <f t="shared" si="178"/>
        <v>443.66798649584234</v>
      </c>
      <c r="Z96" s="18">
        <f t="shared" si="178"/>
        <v>492.67551218001154</v>
      </c>
      <c r="AA96" s="18">
        <f t="shared" si="178"/>
        <v>547.29775613121819</v>
      </c>
      <c r="AB96" s="94">
        <f>AVERAGE(P96:AA96)</f>
        <v>329.23912309570801</v>
      </c>
      <c r="AC96" s="18">
        <f t="shared" ref="AC96:AN96" si="179">AC95-AC94</f>
        <v>608.19026551453408</v>
      </c>
      <c r="AD96" s="18">
        <f t="shared" si="179"/>
        <v>676.0859003227215</v>
      </c>
      <c r="AE96" s="18">
        <f t="shared" si="179"/>
        <v>751.80400350469154</v>
      </c>
      <c r="AF96" s="18">
        <f t="shared" si="179"/>
        <v>836.26066255959176</v>
      </c>
      <c r="AG96" s="18">
        <f t="shared" si="179"/>
        <v>930.48019280278641</v>
      </c>
      <c r="AH96" s="18">
        <f t="shared" si="179"/>
        <v>1035.6079880672478</v>
      </c>
      <c r="AI96" s="18">
        <f t="shared" si="179"/>
        <v>1152.9249020221159</v>
      </c>
      <c r="AJ96" s="18">
        <f t="shared" si="179"/>
        <v>1283.8633427918685</v>
      </c>
      <c r="AK96" s="18">
        <f t="shared" si="179"/>
        <v>1430.0252853946986</v>
      </c>
      <c r="AL96" s="18">
        <f t="shared" si="179"/>
        <v>1593.2024309659027</v>
      </c>
      <c r="AM96" s="18">
        <f t="shared" si="179"/>
        <v>1775.3987691049224</v>
      </c>
      <c r="AN96" s="18">
        <f t="shared" si="179"/>
        <v>1978.8558303328427</v>
      </c>
      <c r="AO96" s="94">
        <f>AVERAGE(AC96:AN96)</f>
        <v>1171.0582977819938</v>
      </c>
    </row>
    <row r="97" spans="1:41" ht="14" outlineLevel="1">
      <c r="A97" s="149"/>
      <c r="B97" s="146"/>
      <c r="C97" s="149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86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8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88"/>
    </row>
    <row r="98" spans="1:41" ht="14" outlineLevel="1">
      <c r="A98" s="148" t="s">
        <v>70</v>
      </c>
      <c r="B98" s="146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89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90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91"/>
    </row>
    <row r="99" spans="1:41" ht="14" outlineLevel="1">
      <c r="A99" s="2" t="s">
        <v>71</v>
      </c>
      <c r="B99" s="95">
        <v>12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36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92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93"/>
    </row>
    <row r="100" spans="1:41" ht="14" outlineLevel="1">
      <c r="A100" s="149" t="s">
        <v>72</v>
      </c>
      <c r="B100" s="146"/>
      <c r="C100" s="18">
        <f t="shared" ref="C100:N100" si="180">B101</f>
        <v>0</v>
      </c>
      <c r="D100" s="18">
        <f t="shared" si="180"/>
        <v>566.12167920000002</v>
      </c>
      <c r="E100" s="18">
        <f t="shared" si="180"/>
        <v>614.59362770400003</v>
      </c>
      <c r="F100" s="18">
        <f t="shared" si="180"/>
        <v>667.82255317848001</v>
      </c>
      <c r="G100" s="18">
        <f t="shared" si="180"/>
        <v>726.3185228393977</v>
      </c>
      <c r="H100" s="18">
        <f t="shared" si="180"/>
        <v>790.64907262158022</v>
      </c>
      <c r="I100" s="18">
        <f t="shared" si="180"/>
        <v>861.44585338149602</v>
      </c>
      <c r="J100" s="18">
        <f t="shared" si="180"/>
        <v>939.41205646532762</v>
      </c>
      <c r="K100" s="18">
        <f t="shared" si="180"/>
        <v>1025.3307107463231</v>
      </c>
      <c r="L100" s="18">
        <f t="shared" si="180"/>
        <v>1120.0739541708861</v>
      </c>
      <c r="M100" s="18">
        <f t="shared" si="180"/>
        <v>1224.6133950906487</v>
      </c>
      <c r="N100" s="18">
        <f t="shared" si="180"/>
        <v>1340.0316923532239</v>
      </c>
      <c r="O100" s="36">
        <f t="shared" ref="O100:O101" si="181">N100</f>
        <v>1340.0316923532239</v>
      </c>
      <c r="P100" s="18">
        <f>N101</f>
        <v>1467.5354984514038</v>
      </c>
      <c r="Q100" s="18">
        <f t="shared" ref="Q100:AA100" si="182">P101</f>
        <v>1608.4699271841016</v>
      </c>
      <c r="R100" s="18">
        <f t="shared" si="182"/>
        <v>1764.3347264802719</v>
      </c>
      <c r="S100" s="18">
        <f t="shared" si="182"/>
        <v>1936.8023585235749</v>
      </c>
      <c r="T100" s="18">
        <f t="shared" si="182"/>
        <v>2127.7382133639348</v>
      </c>
      <c r="U100" s="18">
        <f t="shared" si="182"/>
        <v>2339.2232091183655</v>
      </c>
      <c r="V100" s="18">
        <f t="shared" si="182"/>
        <v>2573.5790619900263</v>
      </c>
      <c r="W100" s="18">
        <f t="shared" si="182"/>
        <v>2833.3965430550456</v>
      </c>
      <c r="X100" s="18">
        <f t="shared" si="182"/>
        <v>3121.5670765104537</v>
      </c>
      <c r="Y100" s="18">
        <f t="shared" si="182"/>
        <v>3441.3180763245427</v>
      </c>
      <c r="Z100" s="18">
        <f t="shared" si="182"/>
        <v>3796.2524655212169</v>
      </c>
      <c r="AA100" s="18">
        <f t="shared" si="182"/>
        <v>4190.3928752652264</v>
      </c>
      <c r="AB100" s="36">
        <f t="shared" ref="AB100:AB101" si="183">AA100</f>
        <v>4190.3928752652264</v>
      </c>
      <c r="AC100" s="18">
        <f t="shared" ref="AC100:AN100" si="184">AA101</f>
        <v>4628.2310801702006</v>
      </c>
      <c r="AD100" s="18">
        <f t="shared" si="184"/>
        <v>4628.2310801702006</v>
      </c>
      <c r="AE100" s="18">
        <f t="shared" si="184"/>
        <v>5114.7832925818275</v>
      </c>
      <c r="AF100" s="18">
        <f t="shared" si="184"/>
        <v>5655.6520128400043</v>
      </c>
      <c r="AG100" s="18">
        <f t="shared" si="184"/>
        <v>6257.0952156437579</v>
      </c>
      <c r="AH100" s="18">
        <f t="shared" si="184"/>
        <v>6926.1037456914319</v>
      </c>
      <c r="AI100" s="18">
        <f t="shared" si="184"/>
        <v>7670.4878999336606</v>
      </c>
      <c r="AJ100" s="18">
        <f t="shared" si="184"/>
        <v>8498.9742903874594</v>
      </c>
      <c r="AK100" s="18">
        <f t="shared" si="184"/>
        <v>9421.3142120051507</v>
      </c>
      <c r="AL100" s="18">
        <f t="shared" si="184"/>
        <v>10448.404886238646</v>
      </c>
      <c r="AM100" s="18">
        <f t="shared" si="184"/>
        <v>11592.425114554406</v>
      </c>
      <c r="AN100" s="18">
        <f t="shared" si="184"/>
        <v>12866.987059327128</v>
      </c>
      <c r="AO100" s="36">
        <f t="shared" ref="AO100:AO101" si="185">AN100</f>
        <v>12866.987059327128</v>
      </c>
    </row>
    <row r="101" spans="1:41" ht="14" outlineLevel="1">
      <c r="A101" s="2" t="s">
        <v>73</v>
      </c>
      <c r="B101" s="12">
        <v>0</v>
      </c>
      <c r="C101" s="18">
        <f t="shared" ref="C101:N101" si="186">-(C30+C35+C39)*$B$99/30</f>
        <v>566.12167920000002</v>
      </c>
      <c r="D101" s="18">
        <f t="shared" si="186"/>
        <v>614.59362770400003</v>
      </c>
      <c r="E101" s="18">
        <f t="shared" si="186"/>
        <v>667.82255317848001</v>
      </c>
      <c r="F101" s="18">
        <f t="shared" si="186"/>
        <v>726.3185228393977</v>
      </c>
      <c r="G101" s="18">
        <f t="shared" si="186"/>
        <v>790.64907262158022</v>
      </c>
      <c r="H101" s="18">
        <f t="shared" si="186"/>
        <v>861.44585338149602</v>
      </c>
      <c r="I101" s="18">
        <f t="shared" si="186"/>
        <v>939.41205646532762</v>
      </c>
      <c r="J101" s="18">
        <f t="shared" si="186"/>
        <v>1025.3307107463231</v>
      </c>
      <c r="K101" s="18">
        <f t="shared" si="186"/>
        <v>1120.0739541708861</v>
      </c>
      <c r="L101" s="18">
        <f t="shared" si="186"/>
        <v>1224.6133950906487</v>
      </c>
      <c r="M101" s="18">
        <f t="shared" si="186"/>
        <v>1340.0316923532239</v>
      </c>
      <c r="N101" s="18">
        <f t="shared" si="186"/>
        <v>1467.5354984514038</v>
      </c>
      <c r="O101" s="36">
        <f t="shared" si="181"/>
        <v>1467.5354984514038</v>
      </c>
      <c r="P101" s="18">
        <f t="shared" ref="P101:AA101" si="187">-(P30+P35+P39)*$B$99/30</f>
        <v>1608.4699271841016</v>
      </c>
      <c r="Q101" s="18">
        <f t="shared" si="187"/>
        <v>1764.3347264802719</v>
      </c>
      <c r="R101" s="18">
        <f t="shared" si="187"/>
        <v>1936.8023585235749</v>
      </c>
      <c r="S101" s="18">
        <f t="shared" si="187"/>
        <v>2127.7382133639348</v>
      </c>
      <c r="T101" s="18">
        <f t="shared" si="187"/>
        <v>2339.2232091183655</v>
      </c>
      <c r="U101" s="18">
        <f t="shared" si="187"/>
        <v>2573.5790619900263</v>
      </c>
      <c r="V101" s="18">
        <f t="shared" si="187"/>
        <v>2833.3965430550456</v>
      </c>
      <c r="W101" s="18">
        <f t="shared" si="187"/>
        <v>3121.5670765104537</v>
      </c>
      <c r="X101" s="18">
        <f t="shared" si="187"/>
        <v>3441.3180763245427</v>
      </c>
      <c r="Y101" s="18">
        <f t="shared" si="187"/>
        <v>3796.2524655212169</v>
      </c>
      <c r="Z101" s="18">
        <f t="shared" si="187"/>
        <v>4190.3928752652264</v>
      </c>
      <c r="AA101" s="18">
        <f t="shared" si="187"/>
        <v>4628.2310801702006</v>
      </c>
      <c r="AB101" s="36">
        <f t="shared" si="183"/>
        <v>4628.2310801702006</v>
      </c>
      <c r="AC101" s="18">
        <f t="shared" ref="AC101:AN101" si="188">-(AC30+AC35+AC39)*$B$99/30</f>
        <v>5114.7832925818275</v>
      </c>
      <c r="AD101" s="18">
        <f t="shared" si="188"/>
        <v>5655.6520128400043</v>
      </c>
      <c r="AE101" s="18">
        <f t="shared" si="188"/>
        <v>6257.0952156437579</v>
      </c>
      <c r="AF101" s="18">
        <f t="shared" si="188"/>
        <v>6926.1037456914319</v>
      </c>
      <c r="AG101" s="18">
        <f t="shared" si="188"/>
        <v>7670.4878999336606</v>
      </c>
      <c r="AH101" s="18">
        <f t="shared" si="188"/>
        <v>8498.9742903874594</v>
      </c>
      <c r="AI101" s="18">
        <f t="shared" si="188"/>
        <v>9421.3142120051507</v>
      </c>
      <c r="AJ101" s="18">
        <f t="shared" si="188"/>
        <v>10448.404886238646</v>
      </c>
      <c r="AK101" s="18">
        <f t="shared" si="188"/>
        <v>11592.425114554406</v>
      </c>
      <c r="AL101" s="18">
        <f t="shared" si="188"/>
        <v>12866.987059327128</v>
      </c>
      <c r="AM101" s="18">
        <f t="shared" si="188"/>
        <v>14287.306074611066</v>
      </c>
      <c r="AN101" s="18">
        <f t="shared" si="188"/>
        <v>15870.39073887734</v>
      </c>
      <c r="AO101" s="36">
        <f t="shared" si="185"/>
        <v>15870.39073887734</v>
      </c>
    </row>
    <row r="102" spans="1:41" ht="14" outlineLevel="1">
      <c r="A102" s="149" t="s">
        <v>74</v>
      </c>
      <c r="B102" s="146"/>
      <c r="C102" s="18">
        <f t="shared" ref="C102:N102" si="189">C101-C100</f>
        <v>566.12167920000002</v>
      </c>
      <c r="D102" s="18">
        <f t="shared" si="189"/>
        <v>48.471948504000011</v>
      </c>
      <c r="E102" s="18">
        <f t="shared" si="189"/>
        <v>53.228925474479979</v>
      </c>
      <c r="F102" s="18">
        <f t="shared" si="189"/>
        <v>58.495969660917694</v>
      </c>
      <c r="G102" s="18">
        <f t="shared" si="189"/>
        <v>64.330549782182516</v>
      </c>
      <c r="H102" s="18">
        <f t="shared" si="189"/>
        <v>70.796780759915805</v>
      </c>
      <c r="I102" s="18">
        <f t="shared" si="189"/>
        <v>77.966203083831601</v>
      </c>
      <c r="J102" s="18">
        <f t="shared" si="189"/>
        <v>85.918654280995497</v>
      </c>
      <c r="K102" s="18">
        <f t="shared" si="189"/>
        <v>94.743243424562934</v>
      </c>
      <c r="L102" s="18">
        <f t="shared" si="189"/>
        <v>104.53944091976268</v>
      </c>
      <c r="M102" s="18">
        <f t="shared" si="189"/>
        <v>115.41829726257515</v>
      </c>
      <c r="N102" s="18">
        <f t="shared" si="189"/>
        <v>127.50380609817989</v>
      </c>
      <c r="O102" s="94">
        <f>AVERAGE(B102:N102)</f>
        <v>122.29462487095032</v>
      </c>
      <c r="P102" s="18">
        <f t="shared" ref="P102:AA102" si="190">P101-P100</f>
        <v>140.93442873269782</v>
      </c>
      <c r="Q102" s="18">
        <f t="shared" si="190"/>
        <v>155.8647992961703</v>
      </c>
      <c r="R102" s="18">
        <f t="shared" si="190"/>
        <v>172.46763204330296</v>
      </c>
      <c r="S102" s="18">
        <f t="shared" si="190"/>
        <v>190.93585484035998</v>
      </c>
      <c r="T102" s="18">
        <f t="shared" si="190"/>
        <v>211.48499575443066</v>
      </c>
      <c r="U102" s="18">
        <f t="shared" si="190"/>
        <v>234.35585287166077</v>
      </c>
      <c r="V102" s="18">
        <f t="shared" si="190"/>
        <v>259.81748106501936</v>
      </c>
      <c r="W102" s="18">
        <f t="shared" si="190"/>
        <v>288.17053345540808</v>
      </c>
      <c r="X102" s="18">
        <f t="shared" si="190"/>
        <v>319.75099981408903</v>
      </c>
      <c r="Y102" s="18">
        <f t="shared" si="190"/>
        <v>354.93438919667415</v>
      </c>
      <c r="Z102" s="18">
        <f t="shared" si="190"/>
        <v>394.1404097440095</v>
      </c>
      <c r="AA102" s="18">
        <f t="shared" si="190"/>
        <v>437.83820490497419</v>
      </c>
      <c r="AB102" s="94">
        <f>AVERAGE(P102:AA102)</f>
        <v>263.39129847656642</v>
      </c>
      <c r="AC102" s="18">
        <f t="shared" ref="AC102:AN102" si="191">AC101-AC100</f>
        <v>486.5522124116269</v>
      </c>
      <c r="AD102" s="18">
        <f t="shared" si="191"/>
        <v>1027.4209326698037</v>
      </c>
      <c r="AE102" s="18">
        <f t="shared" si="191"/>
        <v>1142.3119230619304</v>
      </c>
      <c r="AF102" s="18">
        <f t="shared" si="191"/>
        <v>1270.4517328514276</v>
      </c>
      <c r="AG102" s="18">
        <f t="shared" si="191"/>
        <v>1413.3926842899027</v>
      </c>
      <c r="AH102" s="18">
        <f t="shared" si="191"/>
        <v>1572.8705446960275</v>
      </c>
      <c r="AI102" s="18">
        <f t="shared" si="191"/>
        <v>1750.8263120714901</v>
      </c>
      <c r="AJ102" s="18">
        <f t="shared" si="191"/>
        <v>1949.4305958511868</v>
      </c>
      <c r="AK102" s="18">
        <f t="shared" si="191"/>
        <v>2171.1109025492551</v>
      </c>
      <c r="AL102" s="18">
        <f t="shared" si="191"/>
        <v>2418.5821730884818</v>
      </c>
      <c r="AM102" s="18">
        <f t="shared" si="191"/>
        <v>2694.8809600566601</v>
      </c>
      <c r="AN102" s="18">
        <f t="shared" si="191"/>
        <v>3003.4036795502125</v>
      </c>
      <c r="AO102" s="94">
        <f>AVERAGE(AC102:AN102)</f>
        <v>1741.7695544290007</v>
      </c>
    </row>
    <row r="103" spans="1:41" ht="14" outlineLevel="1">
      <c r="A103" s="149"/>
      <c r="B103" s="146"/>
      <c r="C103" s="149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86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8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88"/>
    </row>
    <row r="104" spans="1:41" ht="29.25" customHeight="1">
      <c r="A104" s="151" t="s">
        <v>75</v>
      </c>
      <c r="B104" s="146"/>
      <c r="C104" s="150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</row>
    <row r="105" spans="1:41" ht="13">
      <c r="A105" s="149" t="s">
        <v>76</v>
      </c>
      <c r="B105" s="146"/>
      <c r="C105" s="18">
        <f t="shared" ref="C105:N105" si="192">B110</f>
        <v>0</v>
      </c>
      <c r="D105" s="18">
        <f t="shared" si="192"/>
        <v>3856.8536861999992</v>
      </c>
      <c r="E105" s="18">
        <f t="shared" si="192"/>
        <v>6371.9826462939982</v>
      </c>
      <c r="F105" s="18">
        <f t="shared" si="192"/>
        <v>9237.9471703167783</v>
      </c>
      <c r="G105" s="18">
        <f t="shared" si="192"/>
        <v>12491.457698722366</v>
      </c>
      <c r="H105" s="18">
        <f t="shared" si="192"/>
        <v>16173.307888609606</v>
      </c>
      <c r="I105" s="18">
        <f t="shared" si="192"/>
        <v>20328.843768872663</v>
      </c>
      <c r="J105" s="18">
        <f t="shared" si="192"/>
        <v>25008.487726813953</v>
      </c>
      <c r="K105" s="18">
        <f t="shared" si="192"/>
        <v>30268.323794332071</v>
      </c>
      <c r="L105" s="18">
        <f t="shared" si="192"/>
        <v>36170.751468940034</v>
      </c>
      <c r="M105" s="18">
        <f t="shared" si="192"/>
        <v>42785.216163307537</v>
      </c>
      <c r="N105" s="18">
        <f t="shared" si="192"/>
        <v>50189.025337643856</v>
      </c>
      <c r="O105" s="19"/>
      <c r="P105" s="18">
        <f>N110</f>
        <v>58468.260444236075</v>
      </c>
      <c r="Q105" s="18">
        <f t="shared" ref="Q105:AA105" si="193">P110</f>
        <v>67718.796016477572</v>
      </c>
      <c r="R105" s="18">
        <f t="shared" si="193"/>
        <v>78047.43858104106</v>
      </c>
      <c r="S105" s="18">
        <f t="shared" si="193"/>
        <v>89573.199578573389</v>
      </c>
      <c r="T105" s="18">
        <f t="shared" si="193"/>
        <v>102428.71816456216</v>
      </c>
      <c r="U105" s="18">
        <f t="shared" si="193"/>
        <v>116761.85164928438</v>
      </c>
      <c r="V105" s="18">
        <f t="shared" si="193"/>
        <v>132737.45344799361</v>
      </c>
      <c r="W105" s="18">
        <f t="shared" si="193"/>
        <v>150539.36077660276</v>
      </c>
      <c r="X105" s="18">
        <f t="shared" si="193"/>
        <v>170372.61697415588</v>
      </c>
      <c r="Y105" s="18">
        <f t="shared" si="193"/>
        <v>192465.95629503299</v>
      </c>
      <c r="Z105" s="18">
        <f t="shared" si="193"/>
        <v>217074.58232880177</v>
      </c>
      <c r="AA105" s="18">
        <f t="shared" si="193"/>
        <v>244483.27491613748</v>
      </c>
      <c r="AB105" s="18"/>
      <c r="AC105" s="18">
        <f>AA110</f>
        <v>275009.86458253948</v>
      </c>
      <c r="AD105" s="18">
        <f t="shared" ref="AD105:AN105" si="194">AC110</f>
        <v>309988.61816060438</v>
      </c>
      <c r="AE105" s="18">
        <f t="shared" si="194"/>
        <v>349322.63668802846</v>
      </c>
      <c r="AF105" s="18">
        <f t="shared" si="194"/>
        <v>393021.87572720682</v>
      </c>
      <c r="AG105" s="18">
        <f t="shared" si="194"/>
        <v>441586.36339484347</v>
      </c>
      <c r="AH105" s="18">
        <f t="shared" si="194"/>
        <v>495574.5204910899</v>
      </c>
      <c r="AI105" s="18">
        <f t="shared" si="194"/>
        <v>555610.04921743192</v>
      </c>
      <c r="AJ105" s="18">
        <f t="shared" si="194"/>
        <v>622389.63921225292</v>
      </c>
      <c r="AK105" s="18">
        <f t="shared" si="194"/>
        <v>696691.58820902673</v>
      </c>
      <c r="AL105" s="18">
        <f t="shared" si="194"/>
        <v>779385.44623242423</v>
      </c>
      <c r="AM105" s="18">
        <f t="shared" si="194"/>
        <v>871442.8052453862</v>
      </c>
      <c r="AN105" s="18">
        <f t="shared" si="194"/>
        <v>973949.37071140902</v>
      </c>
      <c r="AO105" s="18"/>
    </row>
    <row r="106" spans="1:41" ht="13">
      <c r="A106" s="149" t="s">
        <v>77</v>
      </c>
      <c r="B106" s="146"/>
      <c r="C106" s="18">
        <f t="shared" ref="C106:N106" si="195">C73+C75-C90</f>
        <v>2066.8536861999992</v>
      </c>
      <c r="D106" s="18">
        <f t="shared" si="195"/>
        <v>2515.128960093999</v>
      </c>
      <c r="E106" s="18">
        <f t="shared" si="195"/>
        <v>2865.9645240227801</v>
      </c>
      <c r="F106" s="18">
        <f t="shared" si="195"/>
        <v>3253.510528405588</v>
      </c>
      <c r="G106" s="18">
        <f t="shared" si="195"/>
        <v>3681.8501898872405</v>
      </c>
      <c r="H106" s="18">
        <f t="shared" si="195"/>
        <v>4155.5358802630562</v>
      </c>
      <c r="I106" s="18">
        <f t="shared" si="195"/>
        <v>4679.6439579412927</v>
      </c>
      <c r="J106" s="18">
        <f t="shared" si="195"/>
        <v>5259.8360675181175</v>
      </c>
      <c r="K106" s="18">
        <f t="shared" si="195"/>
        <v>5902.4276746079604</v>
      </c>
      <c r="L106" s="18">
        <f t="shared" si="195"/>
        <v>6614.4646943675052</v>
      </c>
      <c r="M106" s="18">
        <f t="shared" si="195"/>
        <v>7403.8091743363202</v>
      </c>
      <c r="N106" s="18">
        <f t="shared" si="195"/>
        <v>8279.235106592223</v>
      </c>
      <c r="O106" s="20">
        <f t="shared" ref="O106:O109" si="196">SUM(C106:N106)</f>
        <v>56678.260444236075</v>
      </c>
      <c r="P106" s="18">
        <f t="shared" ref="P106:AA106" si="197">P73+P75-P90</f>
        <v>9250.5355722414915</v>
      </c>
      <c r="Q106" s="18">
        <f t="shared" si="197"/>
        <v>10328.642564563483</v>
      </c>
      <c r="R106" s="18">
        <f t="shared" si="197"/>
        <v>11525.760997532327</v>
      </c>
      <c r="S106" s="18">
        <f t="shared" si="197"/>
        <v>12855.518585988775</v>
      </c>
      <c r="T106" s="18">
        <f t="shared" si="197"/>
        <v>14333.133484722215</v>
      </c>
      <c r="U106" s="18">
        <f t="shared" si="197"/>
        <v>15975.601798709222</v>
      </c>
      <c r="V106" s="18">
        <f t="shared" si="197"/>
        <v>17801.907328609133</v>
      </c>
      <c r="W106" s="18">
        <f t="shared" si="197"/>
        <v>19833.256197553121</v>
      </c>
      <c r="X106" s="18">
        <f t="shared" si="197"/>
        <v>22093.339320877105</v>
      </c>
      <c r="Y106" s="18">
        <f t="shared" si="197"/>
        <v>24608.626033768796</v>
      </c>
      <c r="Z106" s="18">
        <f t="shared" si="197"/>
        <v>27408.692587335699</v>
      </c>
      <c r="AA106" s="18">
        <f t="shared" si="197"/>
        <v>30526.589666402018</v>
      </c>
      <c r="AB106" s="20">
        <f t="shared" ref="AB106:AB109" si="198">SUM(P106:AA106)</f>
        <v>216541.60413830337</v>
      </c>
      <c r="AC106" s="18">
        <f t="shared" ref="AC106:AN106" si="199">AC73+AC75-AC90</f>
        <v>34978.753578064898</v>
      </c>
      <c r="AD106" s="18">
        <f t="shared" si="199"/>
        <v>39334.018527424108</v>
      </c>
      <c r="AE106" s="18">
        <f t="shared" si="199"/>
        <v>43699.239039178385</v>
      </c>
      <c r="AF106" s="18">
        <f t="shared" si="199"/>
        <v>48564.487667636669</v>
      </c>
      <c r="AG106" s="18">
        <f t="shared" si="199"/>
        <v>53988.157096246425</v>
      </c>
      <c r="AH106" s="18">
        <f t="shared" si="199"/>
        <v>60035.528726342069</v>
      </c>
      <c r="AI106" s="18">
        <f t="shared" si="199"/>
        <v>66779.589994821014</v>
      </c>
      <c r="AJ106" s="18">
        <f t="shared" si="199"/>
        <v>74301.948996773863</v>
      </c>
      <c r="AK106" s="18">
        <f t="shared" si="199"/>
        <v>82693.858023397552</v>
      </c>
      <c r="AL106" s="18">
        <f t="shared" si="199"/>
        <v>92057.359012961912</v>
      </c>
      <c r="AM106" s="18">
        <f t="shared" si="199"/>
        <v>102506.56546602286</v>
      </c>
      <c r="AN106" s="18">
        <f t="shared" si="199"/>
        <v>114169.09711534434</v>
      </c>
      <c r="AO106" s="20">
        <f t="shared" ref="AO106:AO109" si="200">SUM(AC106:AN106)</f>
        <v>813108.60324421409</v>
      </c>
    </row>
    <row r="107" spans="1:41" ht="13">
      <c r="A107" s="149" t="s">
        <v>78</v>
      </c>
      <c r="B107" s="146"/>
      <c r="C107" s="18">
        <f t="shared" ref="C107:N107" si="201">C83</f>
        <v>-3495</v>
      </c>
      <c r="D107" s="18">
        <f t="shared" si="201"/>
        <v>0</v>
      </c>
      <c r="E107" s="18">
        <f t="shared" si="201"/>
        <v>0</v>
      </c>
      <c r="F107" s="18">
        <f t="shared" si="201"/>
        <v>0</v>
      </c>
      <c r="G107" s="18">
        <f t="shared" si="201"/>
        <v>0</v>
      </c>
      <c r="H107" s="18">
        <f t="shared" si="201"/>
        <v>0</v>
      </c>
      <c r="I107" s="18">
        <f t="shared" si="201"/>
        <v>0</v>
      </c>
      <c r="J107" s="18">
        <f t="shared" si="201"/>
        <v>0</v>
      </c>
      <c r="K107" s="18">
        <f t="shared" si="201"/>
        <v>0</v>
      </c>
      <c r="L107" s="18">
        <f t="shared" si="201"/>
        <v>0</v>
      </c>
      <c r="M107" s="18">
        <f t="shared" si="201"/>
        <v>0</v>
      </c>
      <c r="N107" s="18">
        <f t="shared" si="201"/>
        <v>0</v>
      </c>
      <c r="O107" s="20">
        <f t="shared" si="196"/>
        <v>-3495</v>
      </c>
      <c r="P107" s="18">
        <f t="shared" ref="P107:AA107" si="202">P83</f>
        <v>0</v>
      </c>
      <c r="Q107" s="18">
        <f t="shared" si="202"/>
        <v>0</v>
      </c>
      <c r="R107" s="18">
        <f t="shared" si="202"/>
        <v>0</v>
      </c>
      <c r="S107" s="18">
        <f t="shared" si="202"/>
        <v>0</v>
      </c>
      <c r="T107" s="18">
        <f t="shared" si="202"/>
        <v>0</v>
      </c>
      <c r="U107" s="18">
        <f t="shared" si="202"/>
        <v>0</v>
      </c>
      <c r="V107" s="18">
        <f t="shared" si="202"/>
        <v>0</v>
      </c>
      <c r="W107" s="18">
        <f t="shared" si="202"/>
        <v>0</v>
      </c>
      <c r="X107" s="18">
        <f t="shared" si="202"/>
        <v>0</v>
      </c>
      <c r="Y107" s="18">
        <f t="shared" si="202"/>
        <v>0</v>
      </c>
      <c r="Z107" s="18">
        <f t="shared" si="202"/>
        <v>0</v>
      </c>
      <c r="AA107" s="18">
        <f t="shared" si="202"/>
        <v>0</v>
      </c>
      <c r="AB107" s="20">
        <f t="shared" si="198"/>
        <v>0</v>
      </c>
      <c r="AC107" s="18">
        <f t="shared" ref="AC107:AN107" si="203">AC83</f>
        <v>0</v>
      </c>
      <c r="AD107" s="18">
        <f t="shared" si="203"/>
        <v>0</v>
      </c>
      <c r="AE107" s="18">
        <f t="shared" si="203"/>
        <v>0</v>
      </c>
      <c r="AF107" s="18">
        <f t="shared" si="203"/>
        <v>0</v>
      </c>
      <c r="AG107" s="18">
        <f t="shared" si="203"/>
        <v>0</v>
      </c>
      <c r="AH107" s="18">
        <f t="shared" si="203"/>
        <v>0</v>
      </c>
      <c r="AI107" s="18">
        <f t="shared" si="203"/>
        <v>0</v>
      </c>
      <c r="AJ107" s="18">
        <f t="shared" si="203"/>
        <v>0</v>
      </c>
      <c r="AK107" s="18">
        <f t="shared" si="203"/>
        <v>0</v>
      </c>
      <c r="AL107" s="18">
        <f t="shared" si="203"/>
        <v>0</v>
      </c>
      <c r="AM107" s="18">
        <f t="shared" si="203"/>
        <v>0</v>
      </c>
      <c r="AN107" s="18">
        <f t="shared" si="203"/>
        <v>0</v>
      </c>
      <c r="AO107" s="20">
        <f t="shared" si="200"/>
        <v>0</v>
      </c>
    </row>
    <row r="108" spans="1:41" ht="13">
      <c r="A108" s="149" t="s">
        <v>79</v>
      </c>
      <c r="B108" s="146"/>
      <c r="C108" s="18">
        <f t="shared" ref="C108:N108" si="204">C114+C116</f>
        <v>5285</v>
      </c>
      <c r="D108" s="18">
        <f t="shared" si="204"/>
        <v>0</v>
      </c>
      <c r="E108" s="18">
        <f t="shared" si="204"/>
        <v>0</v>
      </c>
      <c r="F108" s="18">
        <f t="shared" si="204"/>
        <v>0</v>
      </c>
      <c r="G108" s="18">
        <f t="shared" si="204"/>
        <v>0</v>
      </c>
      <c r="H108" s="18">
        <f t="shared" si="204"/>
        <v>0</v>
      </c>
      <c r="I108" s="18">
        <f t="shared" si="204"/>
        <v>0</v>
      </c>
      <c r="J108" s="18">
        <f t="shared" si="204"/>
        <v>0</v>
      </c>
      <c r="K108" s="18">
        <f t="shared" si="204"/>
        <v>0</v>
      </c>
      <c r="L108" s="18">
        <f t="shared" si="204"/>
        <v>0</v>
      </c>
      <c r="M108" s="18">
        <f t="shared" si="204"/>
        <v>0</v>
      </c>
      <c r="N108" s="18">
        <f t="shared" si="204"/>
        <v>0</v>
      </c>
      <c r="O108" s="20">
        <f t="shared" si="196"/>
        <v>5285</v>
      </c>
      <c r="P108" s="18">
        <f t="shared" ref="P108:AA108" si="205">P114+P116</f>
        <v>0</v>
      </c>
      <c r="Q108" s="18">
        <f t="shared" si="205"/>
        <v>0</v>
      </c>
      <c r="R108" s="18">
        <f t="shared" si="205"/>
        <v>0</v>
      </c>
      <c r="S108" s="18">
        <f t="shared" si="205"/>
        <v>0</v>
      </c>
      <c r="T108" s="18">
        <f t="shared" si="205"/>
        <v>0</v>
      </c>
      <c r="U108" s="18">
        <f t="shared" si="205"/>
        <v>0</v>
      </c>
      <c r="V108" s="18">
        <f t="shared" si="205"/>
        <v>0</v>
      </c>
      <c r="W108" s="18">
        <f t="shared" si="205"/>
        <v>0</v>
      </c>
      <c r="X108" s="18">
        <f t="shared" si="205"/>
        <v>0</v>
      </c>
      <c r="Y108" s="18">
        <f t="shared" si="205"/>
        <v>0</v>
      </c>
      <c r="Z108" s="18">
        <f t="shared" si="205"/>
        <v>0</v>
      </c>
      <c r="AA108" s="18">
        <f t="shared" si="205"/>
        <v>0</v>
      </c>
      <c r="AB108" s="20">
        <f t="shared" si="198"/>
        <v>0</v>
      </c>
      <c r="AC108" s="18">
        <f t="shared" ref="AC108:AN108" si="206">AC114+AC116</f>
        <v>0</v>
      </c>
      <c r="AD108" s="18">
        <f t="shared" si="206"/>
        <v>0</v>
      </c>
      <c r="AE108" s="18">
        <f t="shared" si="206"/>
        <v>0</v>
      </c>
      <c r="AF108" s="18">
        <f t="shared" si="206"/>
        <v>0</v>
      </c>
      <c r="AG108" s="18">
        <f t="shared" si="206"/>
        <v>0</v>
      </c>
      <c r="AH108" s="18">
        <f t="shared" si="206"/>
        <v>0</v>
      </c>
      <c r="AI108" s="18">
        <f t="shared" si="206"/>
        <v>0</v>
      </c>
      <c r="AJ108" s="18">
        <f t="shared" si="206"/>
        <v>0</v>
      </c>
      <c r="AK108" s="18">
        <f t="shared" si="206"/>
        <v>0</v>
      </c>
      <c r="AL108" s="18">
        <f t="shared" si="206"/>
        <v>0</v>
      </c>
      <c r="AM108" s="18">
        <f t="shared" si="206"/>
        <v>0</v>
      </c>
      <c r="AN108" s="18">
        <f t="shared" si="206"/>
        <v>0</v>
      </c>
      <c r="AO108" s="20">
        <f t="shared" si="200"/>
        <v>0</v>
      </c>
    </row>
    <row r="109" spans="1:41" ht="14">
      <c r="A109" s="2" t="s">
        <v>80</v>
      </c>
      <c r="B109" s="97">
        <v>0</v>
      </c>
      <c r="C109" s="18">
        <f t="shared" ref="C109:N109" si="207">SUM(C106:C108)</f>
        <v>3856.8536861999992</v>
      </c>
      <c r="D109" s="18">
        <f t="shared" si="207"/>
        <v>2515.128960093999</v>
      </c>
      <c r="E109" s="18">
        <f t="shared" si="207"/>
        <v>2865.9645240227801</v>
      </c>
      <c r="F109" s="18">
        <f t="shared" si="207"/>
        <v>3253.510528405588</v>
      </c>
      <c r="G109" s="18">
        <f t="shared" si="207"/>
        <v>3681.8501898872405</v>
      </c>
      <c r="H109" s="18">
        <f t="shared" si="207"/>
        <v>4155.5358802630562</v>
      </c>
      <c r="I109" s="18">
        <f t="shared" si="207"/>
        <v>4679.6439579412927</v>
      </c>
      <c r="J109" s="18">
        <f t="shared" si="207"/>
        <v>5259.8360675181175</v>
      </c>
      <c r="K109" s="18">
        <f t="shared" si="207"/>
        <v>5902.4276746079604</v>
      </c>
      <c r="L109" s="18">
        <f t="shared" si="207"/>
        <v>6614.4646943675052</v>
      </c>
      <c r="M109" s="18">
        <f t="shared" si="207"/>
        <v>7403.8091743363202</v>
      </c>
      <c r="N109" s="18">
        <f t="shared" si="207"/>
        <v>8279.235106592223</v>
      </c>
      <c r="O109" s="20">
        <f t="shared" si="196"/>
        <v>58468.260444236075</v>
      </c>
      <c r="P109" s="18">
        <f t="shared" ref="P109:AA109" si="208">SUM(P106:P108)</f>
        <v>9250.5355722414915</v>
      </c>
      <c r="Q109" s="18">
        <f t="shared" si="208"/>
        <v>10328.642564563483</v>
      </c>
      <c r="R109" s="18">
        <f t="shared" si="208"/>
        <v>11525.760997532327</v>
      </c>
      <c r="S109" s="18">
        <f t="shared" si="208"/>
        <v>12855.518585988775</v>
      </c>
      <c r="T109" s="18">
        <f t="shared" si="208"/>
        <v>14333.133484722215</v>
      </c>
      <c r="U109" s="18">
        <f t="shared" si="208"/>
        <v>15975.601798709222</v>
      </c>
      <c r="V109" s="18">
        <f t="shared" si="208"/>
        <v>17801.907328609133</v>
      </c>
      <c r="W109" s="18">
        <f t="shared" si="208"/>
        <v>19833.256197553121</v>
      </c>
      <c r="X109" s="18">
        <f t="shared" si="208"/>
        <v>22093.339320877105</v>
      </c>
      <c r="Y109" s="18">
        <f t="shared" si="208"/>
        <v>24608.626033768796</v>
      </c>
      <c r="Z109" s="18">
        <f t="shared" si="208"/>
        <v>27408.692587335699</v>
      </c>
      <c r="AA109" s="18">
        <f t="shared" si="208"/>
        <v>30526.589666402018</v>
      </c>
      <c r="AB109" s="98">
        <f t="shared" si="198"/>
        <v>216541.60413830337</v>
      </c>
      <c r="AC109" s="18">
        <f t="shared" ref="AC109:AN109" si="209">SUM(AC106:AC108)</f>
        <v>34978.753578064898</v>
      </c>
      <c r="AD109" s="18">
        <f t="shared" si="209"/>
        <v>39334.018527424108</v>
      </c>
      <c r="AE109" s="18">
        <f t="shared" si="209"/>
        <v>43699.239039178385</v>
      </c>
      <c r="AF109" s="18">
        <f t="shared" si="209"/>
        <v>48564.487667636669</v>
      </c>
      <c r="AG109" s="18">
        <f t="shared" si="209"/>
        <v>53988.157096246425</v>
      </c>
      <c r="AH109" s="18">
        <f t="shared" si="209"/>
        <v>60035.528726342069</v>
      </c>
      <c r="AI109" s="18">
        <f t="shared" si="209"/>
        <v>66779.589994821014</v>
      </c>
      <c r="AJ109" s="18">
        <f t="shared" si="209"/>
        <v>74301.948996773863</v>
      </c>
      <c r="AK109" s="18">
        <f t="shared" si="209"/>
        <v>82693.858023397552</v>
      </c>
      <c r="AL109" s="18">
        <f t="shared" si="209"/>
        <v>92057.359012961912</v>
      </c>
      <c r="AM109" s="18">
        <f t="shared" si="209"/>
        <v>102506.56546602286</v>
      </c>
      <c r="AN109" s="18">
        <f t="shared" si="209"/>
        <v>114169.09711534434</v>
      </c>
      <c r="AO109" s="36">
        <f t="shared" si="200"/>
        <v>813108.60324421409</v>
      </c>
    </row>
    <row r="110" spans="1:41" ht="14">
      <c r="A110" s="2" t="s">
        <v>81</v>
      </c>
      <c r="B110" s="97">
        <v>0</v>
      </c>
      <c r="C110" s="18">
        <f t="shared" ref="C110:N110" si="210">C105+C109</f>
        <v>3856.8536861999992</v>
      </c>
      <c r="D110" s="18">
        <f t="shared" si="210"/>
        <v>6371.9826462939982</v>
      </c>
      <c r="E110" s="18">
        <f t="shared" si="210"/>
        <v>9237.9471703167783</v>
      </c>
      <c r="F110" s="18">
        <f t="shared" si="210"/>
        <v>12491.457698722366</v>
      </c>
      <c r="G110" s="18">
        <f t="shared" si="210"/>
        <v>16173.307888609606</v>
      </c>
      <c r="H110" s="18">
        <f t="shared" si="210"/>
        <v>20328.843768872663</v>
      </c>
      <c r="I110" s="18">
        <f t="shared" si="210"/>
        <v>25008.487726813953</v>
      </c>
      <c r="J110" s="18">
        <f t="shared" si="210"/>
        <v>30268.323794332071</v>
      </c>
      <c r="K110" s="18">
        <f t="shared" si="210"/>
        <v>36170.751468940034</v>
      </c>
      <c r="L110" s="18">
        <f t="shared" si="210"/>
        <v>42785.216163307537</v>
      </c>
      <c r="M110" s="18">
        <f t="shared" si="210"/>
        <v>50189.025337643856</v>
      </c>
      <c r="N110" s="18">
        <f t="shared" si="210"/>
        <v>58468.260444236075</v>
      </c>
      <c r="O110" s="20">
        <f>N110</f>
        <v>58468.260444236075</v>
      </c>
      <c r="P110" s="18">
        <f t="shared" ref="P110:AA110" si="211">P105+P109</f>
        <v>67718.796016477572</v>
      </c>
      <c r="Q110" s="18">
        <f t="shared" si="211"/>
        <v>78047.43858104106</v>
      </c>
      <c r="R110" s="18">
        <f t="shared" si="211"/>
        <v>89573.199578573389</v>
      </c>
      <c r="S110" s="18">
        <f t="shared" si="211"/>
        <v>102428.71816456216</v>
      </c>
      <c r="T110" s="18">
        <f t="shared" si="211"/>
        <v>116761.85164928438</v>
      </c>
      <c r="U110" s="18">
        <f t="shared" si="211"/>
        <v>132737.45344799361</v>
      </c>
      <c r="V110" s="18">
        <f t="shared" si="211"/>
        <v>150539.36077660276</v>
      </c>
      <c r="W110" s="18">
        <f t="shared" si="211"/>
        <v>170372.61697415588</v>
      </c>
      <c r="X110" s="18">
        <f t="shared" si="211"/>
        <v>192465.95629503299</v>
      </c>
      <c r="Y110" s="18">
        <f t="shared" si="211"/>
        <v>217074.58232880177</v>
      </c>
      <c r="Z110" s="18">
        <f t="shared" si="211"/>
        <v>244483.27491613748</v>
      </c>
      <c r="AA110" s="18">
        <f t="shared" si="211"/>
        <v>275009.86458253948</v>
      </c>
      <c r="AB110" s="72">
        <f>AA110</f>
        <v>275009.86458253948</v>
      </c>
      <c r="AC110" s="18">
        <f t="shared" ref="AC110:AN110" si="212">AC105+AC109</f>
        <v>309988.61816060438</v>
      </c>
      <c r="AD110" s="18">
        <f t="shared" si="212"/>
        <v>349322.63668802846</v>
      </c>
      <c r="AE110" s="18">
        <f t="shared" si="212"/>
        <v>393021.87572720682</v>
      </c>
      <c r="AF110" s="18">
        <f t="shared" si="212"/>
        <v>441586.36339484347</v>
      </c>
      <c r="AG110" s="18">
        <f t="shared" si="212"/>
        <v>495574.5204910899</v>
      </c>
      <c r="AH110" s="18">
        <f t="shared" si="212"/>
        <v>555610.04921743192</v>
      </c>
      <c r="AI110" s="18">
        <f t="shared" si="212"/>
        <v>622389.63921225292</v>
      </c>
      <c r="AJ110" s="18">
        <f t="shared" si="212"/>
        <v>696691.58820902673</v>
      </c>
      <c r="AK110" s="18">
        <f t="shared" si="212"/>
        <v>779385.44623242423</v>
      </c>
      <c r="AL110" s="18">
        <f t="shared" si="212"/>
        <v>871442.8052453862</v>
      </c>
      <c r="AM110" s="18">
        <f t="shared" si="212"/>
        <v>973949.37071140902</v>
      </c>
      <c r="AN110" s="18">
        <f t="shared" si="212"/>
        <v>1088118.4678267534</v>
      </c>
      <c r="AO110" s="20">
        <f>AN110</f>
        <v>1088118.4678267534</v>
      </c>
    </row>
    <row r="111" spans="1:41" ht="13">
      <c r="A111" s="2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20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20"/>
    </row>
    <row r="112" spans="1:41" ht="13">
      <c r="A112" s="47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9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</row>
    <row r="113" spans="1:41" ht="30.75" customHeight="1">
      <c r="A113" s="151" t="s">
        <v>82</v>
      </c>
      <c r="B113" s="146"/>
      <c r="C113" s="150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50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50"/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46"/>
      <c r="AL113" s="146"/>
      <c r="AM113" s="150"/>
      <c r="AN113" s="146"/>
      <c r="AO113" s="146"/>
    </row>
    <row r="114" spans="1:41" ht="13">
      <c r="A114" s="152" t="s">
        <v>83</v>
      </c>
      <c r="B114" s="146"/>
      <c r="C114" s="100">
        <v>5285</v>
      </c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</row>
    <row r="115" spans="1:41" ht="13">
      <c r="A115" s="152" t="s">
        <v>84</v>
      </c>
      <c r="B115" s="146"/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</row>
    <row r="116" spans="1:41" ht="14">
      <c r="A116" s="152" t="s">
        <v>85</v>
      </c>
      <c r="B116" s="146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36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9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9"/>
    </row>
    <row r="117" spans="1:41" ht="14">
      <c r="A117" s="153" t="s">
        <v>86</v>
      </c>
      <c r="B117" s="146"/>
      <c r="C117" s="17">
        <v>0</v>
      </c>
      <c r="D117" s="18">
        <f t="shared" ref="D117:N117" si="213">C120</f>
        <v>0</v>
      </c>
      <c r="E117" s="18">
        <f t="shared" si="213"/>
        <v>0</v>
      </c>
      <c r="F117" s="18">
        <f t="shared" si="213"/>
        <v>0</v>
      </c>
      <c r="G117" s="18">
        <f t="shared" si="213"/>
        <v>0</v>
      </c>
      <c r="H117" s="18">
        <f t="shared" si="213"/>
        <v>0</v>
      </c>
      <c r="I117" s="18">
        <f t="shared" si="213"/>
        <v>0</v>
      </c>
      <c r="J117" s="18">
        <f t="shared" si="213"/>
        <v>0</v>
      </c>
      <c r="K117" s="18">
        <f t="shared" si="213"/>
        <v>0</v>
      </c>
      <c r="L117" s="18">
        <f t="shared" si="213"/>
        <v>0</v>
      </c>
      <c r="M117" s="18">
        <f t="shared" si="213"/>
        <v>0</v>
      </c>
      <c r="N117" s="18">
        <f t="shared" si="213"/>
        <v>0</v>
      </c>
      <c r="O117" s="36">
        <f>SUM(C117:N117)</f>
        <v>0</v>
      </c>
      <c r="P117" s="18">
        <f>N120</f>
        <v>0</v>
      </c>
      <c r="Q117" s="18">
        <f t="shared" ref="Q117:AA117" si="214">P120</f>
        <v>0</v>
      </c>
      <c r="R117" s="18">
        <f t="shared" si="214"/>
        <v>0</v>
      </c>
      <c r="S117" s="18">
        <f t="shared" si="214"/>
        <v>0</v>
      </c>
      <c r="T117" s="18">
        <f t="shared" si="214"/>
        <v>0</v>
      </c>
      <c r="U117" s="18">
        <f t="shared" si="214"/>
        <v>0</v>
      </c>
      <c r="V117" s="18">
        <f t="shared" si="214"/>
        <v>0</v>
      </c>
      <c r="W117" s="18">
        <f t="shared" si="214"/>
        <v>0</v>
      </c>
      <c r="X117" s="18">
        <f t="shared" si="214"/>
        <v>0</v>
      </c>
      <c r="Y117" s="18">
        <f t="shared" si="214"/>
        <v>0</v>
      </c>
      <c r="Z117" s="18">
        <f t="shared" si="214"/>
        <v>0</v>
      </c>
      <c r="AA117" s="18">
        <f t="shared" si="214"/>
        <v>0</v>
      </c>
      <c r="AB117" s="19">
        <f>SUM(P117:AA117)</f>
        <v>0</v>
      </c>
      <c r="AC117" s="18">
        <f>AA120</f>
        <v>0</v>
      </c>
      <c r="AD117" s="18">
        <f t="shared" ref="AD117:AN117" si="215">AC120</f>
        <v>0</v>
      </c>
      <c r="AE117" s="18">
        <f t="shared" si="215"/>
        <v>0</v>
      </c>
      <c r="AF117" s="18">
        <f t="shared" si="215"/>
        <v>0</v>
      </c>
      <c r="AG117" s="18">
        <f t="shared" si="215"/>
        <v>0</v>
      </c>
      <c r="AH117" s="18">
        <f t="shared" si="215"/>
        <v>0</v>
      </c>
      <c r="AI117" s="18">
        <f t="shared" si="215"/>
        <v>0</v>
      </c>
      <c r="AJ117" s="18">
        <f t="shared" si="215"/>
        <v>0</v>
      </c>
      <c r="AK117" s="18">
        <f t="shared" si="215"/>
        <v>0</v>
      </c>
      <c r="AL117" s="18">
        <f t="shared" si="215"/>
        <v>0</v>
      </c>
      <c r="AM117" s="18">
        <f t="shared" si="215"/>
        <v>0</v>
      </c>
      <c r="AN117" s="18">
        <f t="shared" si="215"/>
        <v>0</v>
      </c>
      <c r="AO117" s="20">
        <f>SUM(AC117:AN117)</f>
        <v>0</v>
      </c>
    </row>
    <row r="118" spans="1:41" ht="14">
      <c r="A118" s="154" t="s">
        <v>87</v>
      </c>
      <c r="B118" s="146"/>
      <c r="C118" s="100">
        <v>0</v>
      </c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5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</row>
    <row r="119" spans="1:41" ht="14">
      <c r="A119" s="106" t="s">
        <v>88</v>
      </c>
      <c r="B119" s="107">
        <v>24</v>
      </c>
      <c r="C119" s="18">
        <f t="shared" ref="C119:N119" si="216">-$C118/$B119</f>
        <v>0</v>
      </c>
      <c r="D119" s="18">
        <f t="shared" si="216"/>
        <v>0</v>
      </c>
      <c r="E119" s="18">
        <f t="shared" si="216"/>
        <v>0</v>
      </c>
      <c r="F119" s="18">
        <f t="shared" si="216"/>
        <v>0</v>
      </c>
      <c r="G119" s="18">
        <f t="shared" si="216"/>
        <v>0</v>
      </c>
      <c r="H119" s="18">
        <f t="shared" si="216"/>
        <v>0</v>
      </c>
      <c r="I119" s="18">
        <f t="shared" si="216"/>
        <v>0</v>
      </c>
      <c r="J119" s="18">
        <f t="shared" si="216"/>
        <v>0</v>
      </c>
      <c r="K119" s="18">
        <f t="shared" si="216"/>
        <v>0</v>
      </c>
      <c r="L119" s="18">
        <f t="shared" si="216"/>
        <v>0</v>
      </c>
      <c r="M119" s="18">
        <f t="shared" si="216"/>
        <v>0</v>
      </c>
      <c r="N119" s="18">
        <f t="shared" si="216"/>
        <v>0</v>
      </c>
      <c r="O119" s="36">
        <f t="shared" ref="O119:O120" si="217">SUM(C119:N119)</f>
        <v>0</v>
      </c>
      <c r="P119" s="18">
        <f t="shared" ref="P119:AA119" si="218">-$C118/$B119</f>
        <v>0</v>
      </c>
      <c r="Q119" s="18">
        <f t="shared" si="218"/>
        <v>0</v>
      </c>
      <c r="R119" s="18">
        <f t="shared" si="218"/>
        <v>0</v>
      </c>
      <c r="S119" s="18">
        <f t="shared" si="218"/>
        <v>0</v>
      </c>
      <c r="T119" s="18">
        <f t="shared" si="218"/>
        <v>0</v>
      </c>
      <c r="U119" s="18">
        <f t="shared" si="218"/>
        <v>0</v>
      </c>
      <c r="V119" s="18">
        <f t="shared" si="218"/>
        <v>0</v>
      </c>
      <c r="W119" s="18">
        <f t="shared" si="218"/>
        <v>0</v>
      </c>
      <c r="X119" s="18">
        <f t="shared" si="218"/>
        <v>0</v>
      </c>
      <c r="Y119" s="18">
        <f t="shared" si="218"/>
        <v>0</v>
      </c>
      <c r="Z119" s="18">
        <f t="shared" si="218"/>
        <v>0</v>
      </c>
      <c r="AA119" s="18">
        <f t="shared" si="218"/>
        <v>0</v>
      </c>
      <c r="AB119" s="20">
        <f t="shared" ref="AB119:AB120" si="219">SUM(P119:AA119)</f>
        <v>0</v>
      </c>
      <c r="AC119" s="18">
        <f t="shared" ref="AC119:AN119" si="220">-$C118/$B119</f>
        <v>0</v>
      </c>
      <c r="AD119" s="18">
        <f t="shared" si="220"/>
        <v>0</v>
      </c>
      <c r="AE119" s="18">
        <f t="shared" si="220"/>
        <v>0</v>
      </c>
      <c r="AF119" s="18">
        <f t="shared" si="220"/>
        <v>0</v>
      </c>
      <c r="AG119" s="18">
        <f t="shared" si="220"/>
        <v>0</v>
      </c>
      <c r="AH119" s="18">
        <f t="shared" si="220"/>
        <v>0</v>
      </c>
      <c r="AI119" s="18">
        <f t="shared" si="220"/>
        <v>0</v>
      </c>
      <c r="AJ119" s="18">
        <f t="shared" si="220"/>
        <v>0</v>
      </c>
      <c r="AK119" s="18">
        <f t="shared" si="220"/>
        <v>0</v>
      </c>
      <c r="AL119" s="18">
        <f t="shared" si="220"/>
        <v>0</v>
      </c>
      <c r="AM119" s="18">
        <f t="shared" si="220"/>
        <v>0</v>
      </c>
      <c r="AN119" s="18">
        <f t="shared" si="220"/>
        <v>0</v>
      </c>
      <c r="AO119" s="20">
        <f t="shared" ref="AO119:AO120" si="221">SUM(AC119:AN119)</f>
        <v>0</v>
      </c>
    </row>
    <row r="120" spans="1:41" ht="14">
      <c r="A120" s="103" t="s">
        <v>89</v>
      </c>
      <c r="B120" s="99">
        <v>0</v>
      </c>
      <c r="C120" s="18">
        <f t="shared" ref="C120:N120" si="222">SUM(C117:C119)</f>
        <v>0</v>
      </c>
      <c r="D120" s="18">
        <f t="shared" si="222"/>
        <v>0</v>
      </c>
      <c r="E120" s="18">
        <f t="shared" si="222"/>
        <v>0</v>
      </c>
      <c r="F120" s="18">
        <f t="shared" si="222"/>
        <v>0</v>
      </c>
      <c r="G120" s="18">
        <f t="shared" si="222"/>
        <v>0</v>
      </c>
      <c r="H120" s="18">
        <f t="shared" si="222"/>
        <v>0</v>
      </c>
      <c r="I120" s="18">
        <f t="shared" si="222"/>
        <v>0</v>
      </c>
      <c r="J120" s="18">
        <f t="shared" si="222"/>
        <v>0</v>
      </c>
      <c r="K120" s="18">
        <f t="shared" si="222"/>
        <v>0</v>
      </c>
      <c r="L120" s="18">
        <f t="shared" si="222"/>
        <v>0</v>
      </c>
      <c r="M120" s="18">
        <f t="shared" si="222"/>
        <v>0</v>
      </c>
      <c r="N120" s="18">
        <f t="shared" si="222"/>
        <v>0</v>
      </c>
      <c r="O120" s="36">
        <f t="shared" si="217"/>
        <v>0</v>
      </c>
      <c r="P120" s="18">
        <f t="shared" ref="P120:AA120" si="223">SUM(P117:P119)</f>
        <v>0</v>
      </c>
      <c r="Q120" s="18">
        <f t="shared" si="223"/>
        <v>0</v>
      </c>
      <c r="R120" s="18">
        <f t="shared" si="223"/>
        <v>0</v>
      </c>
      <c r="S120" s="18">
        <f t="shared" si="223"/>
        <v>0</v>
      </c>
      <c r="T120" s="18">
        <f t="shared" si="223"/>
        <v>0</v>
      </c>
      <c r="U120" s="18">
        <f t="shared" si="223"/>
        <v>0</v>
      </c>
      <c r="V120" s="18">
        <f t="shared" si="223"/>
        <v>0</v>
      </c>
      <c r="W120" s="18">
        <f t="shared" si="223"/>
        <v>0</v>
      </c>
      <c r="X120" s="18">
        <f t="shared" si="223"/>
        <v>0</v>
      </c>
      <c r="Y120" s="18">
        <f t="shared" si="223"/>
        <v>0</v>
      </c>
      <c r="Z120" s="18">
        <f t="shared" si="223"/>
        <v>0</v>
      </c>
      <c r="AA120" s="18">
        <f t="shared" si="223"/>
        <v>0</v>
      </c>
      <c r="AB120" s="20">
        <f t="shared" si="219"/>
        <v>0</v>
      </c>
      <c r="AC120" s="18">
        <f t="shared" ref="AC120:AN120" si="224">SUM(AC117:AC119)</f>
        <v>0</v>
      </c>
      <c r="AD120" s="18">
        <f t="shared" si="224"/>
        <v>0</v>
      </c>
      <c r="AE120" s="18">
        <f t="shared" si="224"/>
        <v>0</v>
      </c>
      <c r="AF120" s="18">
        <f t="shared" si="224"/>
        <v>0</v>
      </c>
      <c r="AG120" s="18">
        <f t="shared" si="224"/>
        <v>0</v>
      </c>
      <c r="AH120" s="18">
        <f t="shared" si="224"/>
        <v>0</v>
      </c>
      <c r="AI120" s="18">
        <f t="shared" si="224"/>
        <v>0</v>
      </c>
      <c r="AJ120" s="18">
        <f t="shared" si="224"/>
        <v>0</v>
      </c>
      <c r="AK120" s="18">
        <f t="shared" si="224"/>
        <v>0</v>
      </c>
      <c r="AL120" s="18">
        <f t="shared" si="224"/>
        <v>0</v>
      </c>
      <c r="AM120" s="18">
        <f t="shared" si="224"/>
        <v>0</v>
      </c>
      <c r="AN120" s="18">
        <f t="shared" si="224"/>
        <v>0</v>
      </c>
      <c r="AO120" s="20">
        <f t="shared" si="221"/>
        <v>0</v>
      </c>
    </row>
    <row r="121" spans="1:41" ht="14">
      <c r="A121" s="104" t="s">
        <v>90</v>
      </c>
      <c r="B121" s="108">
        <v>0.1</v>
      </c>
      <c r="C121" s="18"/>
      <c r="D121" s="109">
        <f t="shared" ref="D121:N121" si="225">-C117*$B$121</f>
        <v>0</v>
      </c>
      <c r="E121" s="109">
        <f t="shared" si="225"/>
        <v>0</v>
      </c>
      <c r="F121" s="109">
        <f t="shared" si="225"/>
        <v>0</v>
      </c>
      <c r="G121" s="109">
        <f t="shared" si="225"/>
        <v>0</v>
      </c>
      <c r="H121" s="109">
        <f t="shared" si="225"/>
        <v>0</v>
      </c>
      <c r="I121" s="109">
        <f t="shared" si="225"/>
        <v>0</v>
      </c>
      <c r="J121" s="109">
        <f t="shared" si="225"/>
        <v>0</v>
      </c>
      <c r="K121" s="109">
        <f t="shared" si="225"/>
        <v>0</v>
      </c>
      <c r="L121" s="109">
        <f t="shared" si="225"/>
        <v>0</v>
      </c>
      <c r="M121" s="109">
        <f t="shared" si="225"/>
        <v>0</v>
      </c>
      <c r="N121" s="109">
        <f t="shared" si="225"/>
        <v>0</v>
      </c>
      <c r="O121" s="36">
        <f>AVERAGE(SUM(C121:N121))</f>
        <v>0</v>
      </c>
      <c r="P121" s="109">
        <f>-N117*$B$121</f>
        <v>0</v>
      </c>
      <c r="Q121" s="109">
        <f t="shared" ref="Q121:AA121" si="226">-P117*$B$121</f>
        <v>0</v>
      </c>
      <c r="R121" s="109">
        <f t="shared" si="226"/>
        <v>0</v>
      </c>
      <c r="S121" s="109">
        <f t="shared" si="226"/>
        <v>0</v>
      </c>
      <c r="T121" s="109">
        <f t="shared" si="226"/>
        <v>0</v>
      </c>
      <c r="U121" s="109">
        <f t="shared" si="226"/>
        <v>0</v>
      </c>
      <c r="V121" s="109">
        <f t="shared" si="226"/>
        <v>0</v>
      </c>
      <c r="W121" s="109">
        <f t="shared" si="226"/>
        <v>0</v>
      </c>
      <c r="X121" s="109">
        <f t="shared" si="226"/>
        <v>0</v>
      </c>
      <c r="Y121" s="109">
        <f t="shared" si="226"/>
        <v>0</v>
      </c>
      <c r="Z121" s="109">
        <f t="shared" si="226"/>
        <v>0</v>
      </c>
      <c r="AA121" s="109">
        <f t="shared" si="226"/>
        <v>0</v>
      </c>
      <c r="AB121" s="110">
        <f>AVERAGE(SUM(C121:N121))</f>
        <v>0</v>
      </c>
      <c r="AC121" s="109">
        <f>-AA117*$B$121</f>
        <v>0</v>
      </c>
      <c r="AD121" s="109">
        <f t="shared" ref="AD121:AN121" si="227">-AC117*$B$121</f>
        <v>0</v>
      </c>
      <c r="AE121" s="109">
        <f t="shared" si="227"/>
        <v>0</v>
      </c>
      <c r="AF121" s="109">
        <f t="shared" si="227"/>
        <v>0</v>
      </c>
      <c r="AG121" s="109">
        <f t="shared" si="227"/>
        <v>0</v>
      </c>
      <c r="AH121" s="109">
        <f t="shared" si="227"/>
        <v>0</v>
      </c>
      <c r="AI121" s="109">
        <f t="shared" si="227"/>
        <v>0</v>
      </c>
      <c r="AJ121" s="109">
        <f t="shared" si="227"/>
        <v>0</v>
      </c>
      <c r="AK121" s="109">
        <f t="shared" si="227"/>
        <v>0</v>
      </c>
      <c r="AL121" s="109">
        <f t="shared" si="227"/>
        <v>0</v>
      </c>
      <c r="AM121" s="109">
        <f t="shared" si="227"/>
        <v>0</v>
      </c>
      <c r="AN121" s="109">
        <f t="shared" si="227"/>
        <v>0</v>
      </c>
      <c r="AO121" s="110">
        <f>AVERAGE(SUM(C121:N121))</f>
        <v>0</v>
      </c>
    </row>
    <row r="122" spans="1:41" ht="14">
      <c r="A122" s="152" t="s">
        <v>91</v>
      </c>
      <c r="B122" s="146"/>
      <c r="C122" s="111">
        <f t="shared" ref="C122:N122" si="228">IF(C79&gt;0,C79*$B$125,0)</f>
        <v>0</v>
      </c>
      <c r="D122" s="111">
        <f t="shared" si="228"/>
        <v>0</v>
      </c>
      <c r="E122" s="111">
        <f t="shared" si="228"/>
        <v>0</v>
      </c>
      <c r="F122" s="111">
        <f t="shared" si="228"/>
        <v>0</v>
      </c>
      <c r="G122" s="111">
        <f t="shared" si="228"/>
        <v>0</v>
      </c>
      <c r="H122" s="111">
        <f t="shared" si="228"/>
        <v>0</v>
      </c>
      <c r="I122" s="111">
        <f t="shared" si="228"/>
        <v>0</v>
      </c>
      <c r="J122" s="111">
        <f t="shared" si="228"/>
        <v>0</v>
      </c>
      <c r="K122" s="111">
        <f t="shared" si="228"/>
        <v>0</v>
      </c>
      <c r="L122" s="111">
        <f t="shared" si="228"/>
        <v>0</v>
      </c>
      <c r="M122" s="111">
        <f t="shared" si="228"/>
        <v>0</v>
      </c>
      <c r="N122" s="111">
        <f t="shared" si="228"/>
        <v>0</v>
      </c>
      <c r="O122" s="36">
        <f>SUM(C122:N122)</f>
        <v>0</v>
      </c>
      <c r="P122" s="111">
        <f t="shared" ref="P122:AA122" si="229">IF(P79&gt;0,P79*$B$125,0)</f>
        <v>0</v>
      </c>
      <c r="Q122" s="111">
        <f t="shared" si="229"/>
        <v>0</v>
      </c>
      <c r="R122" s="111">
        <f t="shared" si="229"/>
        <v>0</v>
      </c>
      <c r="S122" s="111">
        <f t="shared" si="229"/>
        <v>0</v>
      </c>
      <c r="T122" s="111">
        <f t="shared" si="229"/>
        <v>0</v>
      </c>
      <c r="U122" s="111">
        <f t="shared" si="229"/>
        <v>0</v>
      </c>
      <c r="V122" s="111">
        <f t="shared" si="229"/>
        <v>0</v>
      </c>
      <c r="W122" s="111">
        <f t="shared" si="229"/>
        <v>0</v>
      </c>
      <c r="X122" s="111">
        <f t="shared" si="229"/>
        <v>0</v>
      </c>
      <c r="Y122" s="111">
        <f t="shared" si="229"/>
        <v>0</v>
      </c>
      <c r="Z122" s="111">
        <f t="shared" si="229"/>
        <v>0</v>
      </c>
      <c r="AA122" s="111">
        <f t="shared" si="229"/>
        <v>0</v>
      </c>
      <c r="AB122" s="20">
        <f>SUM(P122:AA122)</f>
        <v>0</v>
      </c>
      <c r="AC122" s="111">
        <f t="shared" ref="AC122:AN122" si="230">IF(AC79&gt;0,AC79*$B$125,0)</f>
        <v>0</v>
      </c>
      <c r="AD122" s="111">
        <f t="shared" si="230"/>
        <v>0</v>
      </c>
      <c r="AE122" s="111">
        <f t="shared" si="230"/>
        <v>0</v>
      </c>
      <c r="AF122" s="111">
        <f t="shared" si="230"/>
        <v>0</v>
      </c>
      <c r="AG122" s="111">
        <f t="shared" si="230"/>
        <v>0</v>
      </c>
      <c r="AH122" s="111">
        <f t="shared" si="230"/>
        <v>0</v>
      </c>
      <c r="AI122" s="111">
        <f t="shared" si="230"/>
        <v>0</v>
      </c>
      <c r="AJ122" s="111">
        <f t="shared" si="230"/>
        <v>0</v>
      </c>
      <c r="AK122" s="111">
        <f t="shared" si="230"/>
        <v>0</v>
      </c>
      <c r="AL122" s="111">
        <f t="shared" si="230"/>
        <v>0</v>
      </c>
      <c r="AM122" s="111">
        <f t="shared" si="230"/>
        <v>0</v>
      </c>
      <c r="AN122" s="111">
        <f t="shared" si="230"/>
        <v>0</v>
      </c>
      <c r="AO122" s="20">
        <f>SUM(AC122:AN122)</f>
        <v>0</v>
      </c>
    </row>
    <row r="123" spans="1:41" ht="14">
      <c r="A123" s="152" t="s">
        <v>92</v>
      </c>
      <c r="B123" s="146"/>
      <c r="C123" s="111">
        <f>IF(C80&gt;0,C80*$B$125,0)</f>
        <v>0</v>
      </c>
      <c r="D123" s="111">
        <f t="shared" ref="D123:N123" si="231">D122+C123</f>
        <v>0</v>
      </c>
      <c r="E123" s="111">
        <f t="shared" si="231"/>
        <v>0</v>
      </c>
      <c r="F123" s="111">
        <f t="shared" si="231"/>
        <v>0</v>
      </c>
      <c r="G123" s="111">
        <f t="shared" si="231"/>
        <v>0</v>
      </c>
      <c r="H123" s="111">
        <f t="shared" si="231"/>
        <v>0</v>
      </c>
      <c r="I123" s="111">
        <f t="shared" si="231"/>
        <v>0</v>
      </c>
      <c r="J123" s="111">
        <f t="shared" si="231"/>
        <v>0</v>
      </c>
      <c r="K123" s="111">
        <f t="shared" si="231"/>
        <v>0</v>
      </c>
      <c r="L123" s="111">
        <f t="shared" si="231"/>
        <v>0</v>
      </c>
      <c r="M123" s="111">
        <f t="shared" si="231"/>
        <v>0</v>
      </c>
      <c r="N123" s="111">
        <f t="shared" si="231"/>
        <v>0</v>
      </c>
      <c r="O123" s="36"/>
      <c r="P123" s="111">
        <f>P122+N123</f>
        <v>0</v>
      </c>
      <c r="Q123" s="111">
        <f t="shared" ref="Q123:AA123" si="232">Q122+P123</f>
        <v>0</v>
      </c>
      <c r="R123" s="111">
        <f t="shared" si="232"/>
        <v>0</v>
      </c>
      <c r="S123" s="111">
        <f t="shared" si="232"/>
        <v>0</v>
      </c>
      <c r="T123" s="111">
        <f t="shared" si="232"/>
        <v>0</v>
      </c>
      <c r="U123" s="111">
        <f t="shared" si="232"/>
        <v>0</v>
      </c>
      <c r="V123" s="111">
        <f t="shared" si="232"/>
        <v>0</v>
      </c>
      <c r="W123" s="111">
        <f t="shared" si="232"/>
        <v>0</v>
      </c>
      <c r="X123" s="111">
        <f t="shared" si="232"/>
        <v>0</v>
      </c>
      <c r="Y123" s="111">
        <f t="shared" si="232"/>
        <v>0</v>
      </c>
      <c r="Z123" s="111">
        <f t="shared" si="232"/>
        <v>0</v>
      </c>
      <c r="AA123" s="111">
        <f t="shared" si="232"/>
        <v>0</v>
      </c>
      <c r="AB123" s="20"/>
      <c r="AC123" s="111">
        <f t="shared" ref="AC123:AN123" si="233">AC122+AA123</f>
        <v>0</v>
      </c>
      <c r="AD123" s="111">
        <f t="shared" si="233"/>
        <v>0</v>
      </c>
      <c r="AE123" s="111">
        <f t="shared" si="233"/>
        <v>0</v>
      </c>
      <c r="AF123" s="111">
        <f t="shared" si="233"/>
        <v>0</v>
      </c>
      <c r="AG123" s="111">
        <f t="shared" si="233"/>
        <v>0</v>
      </c>
      <c r="AH123" s="111">
        <f t="shared" si="233"/>
        <v>0</v>
      </c>
      <c r="AI123" s="111">
        <f t="shared" si="233"/>
        <v>0</v>
      </c>
      <c r="AJ123" s="111">
        <f t="shared" si="233"/>
        <v>0</v>
      </c>
      <c r="AK123" s="111">
        <f t="shared" si="233"/>
        <v>0</v>
      </c>
      <c r="AL123" s="111">
        <f t="shared" si="233"/>
        <v>0</v>
      </c>
      <c r="AM123" s="111">
        <f t="shared" si="233"/>
        <v>0</v>
      </c>
      <c r="AN123" s="111">
        <f t="shared" si="233"/>
        <v>0</v>
      </c>
      <c r="AO123" s="20"/>
    </row>
    <row r="124" spans="1:41" ht="14">
      <c r="A124" s="149" t="s">
        <v>93</v>
      </c>
      <c r="B124" s="146"/>
      <c r="C124" s="18">
        <f t="shared" ref="C124:N124" si="234">C106+C107</f>
        <v>-1428.1463138000008</v>
      </c>
      <c r="D124" s="18">
        <f t="shared" si="234"/>
        <v>2515.128960093999</v>
      </c>
      <c r="E124" s="18">
        <f t="shared" si="234"/>
        <v>2865.9645240227801</v>
      </c>
      <c r="F124" s="18">
        <f t="shared" si="234"/>
        <v>3253.510528405588</v>
      </c>
      <c r="G124" s="18">
        <f t="shared" si="234"/>
        <v>3681.8501898872405</v>
      </c>
      <c r="H124" s="18">
        <f t="shared" si="234"/>
        <v>4155.5358802630562</v>
      </c>
      <c r="I124" s="18">
        <f t="shared" si="234"/>
        <v>4679.6439579412927</v>
      </c>
      <c r="J124" s="18">
        <f t="shared" si="234"/>
        <v>5259.8360675181175</v>
      </c>
      <c r="K124" s="18">
        <f t="shared" si="234"/>
        <v>5902.4276746079604</v>
      </c>
      <c r="L124" s="18">
        <f t="shared" si="234"/>
        <v>6614.4646943675052</v>
      </c>
      <c r="M124" s="18">
        <f t="shared" si="234"/>
        <v>7403.8091743363202</v>
      </c>
      <c r="N124" s="18">
        <f t="shared" si="234"/>
        <v>8279.235106592223</v>
      </c>
      <c r="O124" s="98">
        <f>SUM(C124:N124)</f>
        <v>53183.260444236075</v>
      </c>
      <c r="P124" s="18">
        <f t="shared" ref="P124:AA124" si="235">P106+P107</f>
        <v>9250.5355722414915</v>
      </c>
      <c r="Q124" s="18">
        <f t="shared" si="235"/>
        <v>10328.642564563483</v>
      </c>
      <c r="R124" s="18">
        <f t="shared" si="235"/>
        <v>11525.760997532327</v>
      </c>
      <c r="S124" s="18">
        <f t="shared" si="235"/>
        <v>12855.518585988775</v>
      </c>
      <c r="T124" s="18">
        <f t="shared" si="235"/>
        <v>14333.133484722215</v>
      </c>
      <c r="U124" s="18">
        <f t="shared" si="235"/>
        <v>15975.601798709222</v>
      </c>
      <c r="V124" s="18">
        <f t="shared" si="235"/>
        <v>17801.907328609133</v>
      </c>
      <c r="W124" s="18">
        <f t="shared" si="235"/>
        <v>19833.256197553121</v>
      </c>
      <c r="X124" s="18">
        <f t="shared" si="235"/>
        <v>22093.339320877105</v>
      </c>
      <c r="Y124" s="18">
        <f t="shared" si="235"/>
        <v>24608.626033768796</v>
      </c>
      <c r="Z124" s="18">
        <f t="shared" si="235"/>
        <v>27408.692587335699</v>
      </c>
      <c r="AA124" s="18">
        <f t="shared" si="235"/>
        <v>30526.589666402018</v>
      </c>
      <c r="AB124" s="112">
        <f>SUM(P124:AA124)</f>
        <v>216541.60413830337</v>
      </c>
      <c r="AC124" s="18">
        <f t="shared" ref="AC124:AN124" si="236">AC106+AC107</f>
        <v>34978.753578064898</v>
      </c>
      <c r="AD124" s="18">
        <f t="shared" si="236"/>
        <v>39334.018527424108</v>
      </c>
      <c r="AE124" s="18">
        <f t="shared" si="236"/>
        <v>43699.239039178385</v>
      </c>
      <c r="AF124" s="18">
        <f t="shared" si="236"/>
        <v>48564.487667636669</v>
      </c>
      <c r="AG124" s="18">
        <f t="shared" si="236"/>
        <v>53988.157096246425</v>
      </c>
      <c r="AH124" s="18">
        <f t="shared" si="236"/>
        <v>60035.528726342069</v>
      </c>
      <c r="AI124" s="18">
        <f t="shared" si="236"/>
        <v>66779.589994821014</v>
      </c>
      <c r="AJ124" s="18">
        <f t="shared" si="236"/>
        <v>74301.948996773863</v>
      </c>
      <c r="AK124" s="18">
        <f t="shared" si="236"/>
        <v>82693.858023397552</v>
      </c>
      <c r="AL124" s="18">
        <f t="shared" si="236"/>
        <v>92057.359012961912</v>
      </c>
      <c r="AM124" s="18">
        <f t="shared" si="236"/>
        <v>102506.56546602286</v>
      </c>
      <c r="AN124" s="18">
        <f t="shared" si="236"/>
        <v>114169.09711534434</v>
      </c>
      <c r="AO124" s="112">
        <f>SUM(AC124:AN124)</f>
        <v>813108.60324421409</v>
      </c>
    </row>
    <row r="125" spans="1:41" ht="14">
      <c r="A125" s="99" t="s">
        <v>94</v>
      </c>
      <c r="B125" s="113">
        <v>0</v>
      </c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72"/>
    </row>
    <row r="126" spans="1:41" ht="14">
      <c r="A126" s="99" t="s">
        <v>95</v>
      </c>
      <c r="B126" s="114">
        <f>COUNTIF(127:127,"1")</f>
        <v>0</v>
      </c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72"/>
    </row>
    <row r="127" spans="1:41" ht="15.75" customHeight="1">
      <c r="A127" s="99" t="s">
        <v>96</v>
      </c>
      <c r="B127" s="115"/>
      <c r="C127" s="116">
        <f t="shared" ref="C127:N127" si="237">IF(C79&lt;$C$115,1,0)</f>
        <v>0</v>
      </c>
      <c r="D127" s="116">
        <f t="shared" si="237"/>
        <v>0</v>
      </c>
      <c r="E127" s="116">
        <f t="shared" si="237"/>
        <v>0</v>
      </c>
      <c r="F127" s="116">
        <f t="shared" si="237"/>
        <v>0</v>
      </c>
      <c r="G127" s="116">
        <f t="shared" si="237"/>
        <v>0</v>
      </c>
      <c r="H127" s="116">
        <f t="shared" si="237"/>
        <v>0</v>
      </c>
      <c r="I127" s="116">
        <f t="shared" si="237"/>
        <v>0</v>
      </c>
      <c r="J127" s="116">
        <f t="shared" si="237"/>
        <v>0</v>
      </c>
      <c r="K127" s="116">
        <f t="shared" si="237"/>
        <v>0</v>
      </c>
      <c r="L127" s="116">
        <f t="shared" si="237"/>
        <v>0</v>
      </c>
      <c r="M127" s="116">
        <f t="shared" si="237"/>
        <v>0</v>
      </c>
      <c r="N127" s="116">
        <f t="shared" si="237"/>
        <v>0</v>
      </c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72"/>
    </row>
    <row r="128" spans="1:41" ht="31.5" customHeight="1">
      <c r="A128" s="151" t="s">
        <v>97</v>
      </c>
      <c r="B128" s="146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8">
        <f>O124/(1+$C$132)^C1</f>
        <v>45847.63831399662</v>
      </c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119">
        <f>AB124-AB124*$C$132</f>
        <v>181894.94747617483</v>
      </c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119">
        <f>AO124-AO124*$C$132</f>
        <v>683011.22672513989</v>
      </c>
    </row>
    <row r="129" spans="1:41" ht="17.25" customHeight="1">
      <c r="A129" s="155" t="s">
        <v>98</v>
      </c>
      <c r="B129" s="146"/>
      <c r="C129" s="120">
        <f>AO128</f>
        <v>683011.22672513989</v>
      </c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</row>
    <row r="130" spans="1:41" ht="13">
      <c r="A130" s="155" t="s">
        <v>99</v>
      </c>
      <c r="B130" s="146"/>
      <c r="C130" s="121">
        <f>D177</f>
        <v>2.426595790869662</v>
      </c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</row>
    <row r="131" spans="1:41" ht="13">
      <c r="A131" s="146"/>
      <c r="B131" s="146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</row>
    <row r="132" spans="1:41" ht="13">
      <c r="A132" s="155" t="s">
        <v>100</v>
      </c>
      <c r="B132" s="146"/>
      <c r="C132" s="121">
        <v>0.16</v>
      </c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</row>
    <row r="133" spans="1:41" ht="13">
      <c r="A133" s="157"/>
      <c r="B133" s="146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</row>
    <row r="134" spans="1:41" ht="13">
      <c r="A134" s="155" t="s">
        <v>101</v>
      </c>
      <c r="B134" s="146"/>
      <c r="C134" s="123">
        <f t="shared" ref="C134:N134" si="238">C79-(C114+C119+C122)</f>
        <v>-3076.6158940000009</v>
      </c>
      <c r="D134" s="123">
        <f t="shared" si="238"/>
        <v>2527.2469472199991</v>
      </c>
      <c r="E134" s="123">
        <f t="shared" si="238"/>
        <v>2879.2717553914003</v>
      </c>
      <c r="F134" s="123">
        <f t="shared" si="238"/>
        <v>3268.1345208208177</v>
      </c>
      <c r="G134" s="123">
        <f t="shared" si="238"/>
        <v>3697.932827332786</v>
      </c>
      <c r="H134" s="123">
        <f t="shared" si="238"/>
        <v>4173.2350754530353</v>
      </c>
      <c r="I134" s="123">
        <f t="shared" si="238"/>
        <v>4699.1355087122502</v>
      </c>
      <c r="J134" s="123">
        <f t="shared" si="238"/>
        <v>5281.3157310883662</v>
      </c>
      <c r="K134" s="123">
        <f t="shared" si="238"/>
        <v>5926.1134854641014</v>
      </c>
      <c r="L134" s="123">
        <f t="shared" si="238"/>
        <v>6640.5995545974465</v>
      </c>
      <c r="M134" s="123">
        <f t="shared" si="238"/>
        <v>7432.6637486519639</v>
      </c>
      <c r="N134" s="123">
        <f t="shared" si="238"/>
        <v>8311.1110581167686</v>
      </c>
      <c r="O134" s="18">
        <f>SUM(B134:N134)</f>
        <v>51760.144318848928</v>
      </c>
      <c r="P134" s="123">
        <f t="shared" ref="P134:AA134" si="239">P79-(P114+P119+P122)</f>
        <v>9285.7691794246657</v>
      </c>
      <c r="Q134" s="123">
        <f t="shared" si="239"/>
        <v>10367.608764387525</v>
      </c>
      <c r="R134" s="123">
        <f t="shared" si="239"/>
        <v>11568.877905543151</v>
      </c>
      <c r="S134" s="123">
        <f t="shared" si="239"/>
        <v>12903.252549698866</v>
      </c>
      <c r="T134" s="123">
        <f t="shared" si="239"/>
        <v>14386.004733660822</v>
      </c>
      <c r="U134" s="123">
        <f t="shared" si="239"/>
        <v>16034.190761927137</v>
      </c>
      <c r="V134" s="123">
        <f t="shared" si="239"/>
        <v>17866.861698875389</v>
      </c>
      <c r="W134" s="123">
        <f t="shared" si="239"/>
        <v>19905.298830916974</v>
      </c>
      <c r="X134" s="123">
        <f t="shared" si="239"/>
        <v>22173.277070830627</v>
      </c>
      <c r="Y134" s="123">
        <f t="shared" si="239"/>
        <v>24697.359631067964</v>
      </c>
      <c r="Z134" s="123">
        <f t="shared" si="239"/>
        <v>27507.227689771702</v>
      </c>
      <c r="AA134" s="123">
        <f t="shared" si="239"/>
        <v>30636.049217628264</v>
      </c>
      <c r="AB134" s="18">
        <f>SUM(P134:AA134)</f>
        <v>217331.77803373308</v>
      </c>
      <c r="AC134" s="123">
        <f t="shared" ref="AC134:AN134" si="240">AC79-(AC114+AC119+AC122)</f>
        <v>35100.391631167804</v>
      </c>
      <c r="AD134" s="123">
        <f t="shared" si="240"/>
        <v>38982.683495077028</v>
      </c>
      <c r="AE134" s="123">
        <f t="shared" si="240"/>
        <v>43308.731119621145</v>
      </c>
      <c r="AF134" s="123">
        <f t="shared" si="240"/>
        <v>48130.296597344837</v>
      </c>
      <c r="AG134" s="123">
        <f t="shared" si="240"/>
        <v>53505.244604759311</v>
      </c>
      <c r="AH134" s="123">
        <f t="shared" si="240"/>
        <v>59498.266169713286</v>
      </c>
      <c r="AI134" s="123">
        <f t="shared" si="240"/>
        <v>66181.688584771633</v>
      </c>
      <c r="AJ134" s="123">
        <f t="shared" si="240"/>
        <v>73636.381743714548</v>
      </c>
      <c r="AK134" s="123">
        <f t="shared" si="240"/>
        <v>81952.772406242992</v>
      </c>
      <c r="AL134" s="123">
        <f t="shared" si="240"/>
        <v>91231.979270839336</v>
      </c>
      <c r="AM134" s="123">
        <f t="shared" si="240"/>
        <v>101587.08327507113</v>
      </c>
      <c r="AN134" s="123">
        <f t="shared" si="240"/>
        <v>113144.54926612697</v>
      </c>
      <c r="AO134" s="18">
        <f>SUM(AC134:AN134)</f>
        <v>806260.06816445</v>
      </c>
    </row>
    <row r="135" spans="1:41" ht="14">
      <c r="A135" s="155" t="s">
        <v>102</v>
      </c>
      <c r="B135" s="146"/>
      <c r="C135" s="18">
        <f>C134</f>
        <v>-3076.6158940000009</v>
      </c>
      <c r="D135" s="18">
        <f t="shared" ref="D135:N135" si="241">D134+C135</f>
        <v>-549.36894678000181</v>
      </c>
      <c r="E135" s="18">
        <f t="shared" si="241"/>
        <v>2329.9028086113985</v>
      </c>
      <c r="F135" s="18">
        <f t="shared" si="241"/>
        <v>5598.0373294322162</v>
      </c>
      <c r="G135" s="18">
        <f t="shared" si="241"/>
        <v>9295.9701567650027</v>
      </c>
      <c r="H135" s="18">
        <f t="shared" si="241"/>
        <v>13469.205232218039</v>
      </c>
      <c r="I135" s="18">
        <f t="shared" si="241"/>
        <v>18168.340740930289</v>
      </c>
      <c r="J135" s="18">
        <f t="shared" si="241"/>
        <v>23449.656472018654</v>
      </c>
      <c r="K135" s="18">
        <f t="shared" si="241"/>
        <v>29375.769957482757</v>
      </c>
      <c r="L135" s="18">
        <f t="shared" si="241"/>
        <v>36016.3695120802</v>
      </c>
      <c r="M135" s="18">
        <f t="shared" si="241"/>
        <v>43449.033260732162</v>
      </c>
      <c r="N135" s="18">
        <f t="shared" si="241"/>
        <v>51760.144318848928</v>
      </c>
      <c r="O135" s="36">
        <f>N135</f>
        <v>51760.144318848928</v>
      </c>
      <c r="P135" s="18">
        <f>P134+N135</f>
        <v>61045.913498273592</v>
      </c>
      <c r="Q135" s="18">
        <f t="shared" ref="Q135:AA135" si="242">Q134+P135</f>
        <v>71413.522262661121</v>
      </c>
      <c r="R135" s="18">
        <f t="shared" si="242"/>
        <v>82982.400168204273</v>
      </c>
      <c r="S135" s="18">
        <f t="shared" si="242"/>
        <v>95885.65271790314</v>
      </c>
      <c r="T135" s="18">
        <f t="shared" si="242"/>
        <v>110271.65745156397</v>
      </c>
      <c r="U135" s="18">
        <f t="shared" si="242"/>
        <v>126305.8482134911</v>
      </c>
      <c r="V135" s="18">
        <f t="shared" si="242"/>
        <v>144172.7099123665</v>
      </c>
      <c r="W135" s="18">
        <f t="shared" si="242"/>
        <v>164078.00874328346</v>
      </c>
      <c r="X135" s="18">
        <f t="shared" si="242"/>
        <v>186251.28581411409</v>
      </c>
      <c r="Y135" s="18">
        <f t="shared" si="242"/>
        <v>210948.64544518205</v>
      </c>
      <c r="Z135" s="18">
        <f t="shared" si="242"/>
        <v>238455.87313495376</v>
      </c>
      <c r="AA135" s="18">
        <f t="shared" si="242"/>
        <v>269091.92235258204</v>
      </c>
      <c r="AB135" s="36">
        <f>AA135</f>
        <v>269091.92235258204</v>
      </c>
      <c r="AC135" s="18">
        <f>AC134+AA135</f>
        <v>304192.31398374983</v>
      </c>
      <c r="AD135" s="18">
        <f t="shared" ref="AD135:AN135" si="243">AD134+AC135</f>
        <v>343174.99747882684</v>
      </c>
      <c r="AE135" s="18">
        <f t="shared" si="243"/>
        <v>386483.72859844798</v>
      </c>
      <c r="AF135" s="18">
        <f t="shared" si="243"/>
        <v>434614.02519579284</v>
      </c>
      <c r="AG135" s="18">
        <f t="shared" si="243"/>
        <v>488119.26980055217</v>
      </c>
      <c r="AH135" s="18">
        <f t="shared" si="243"/>
        <v>547617.53597026551</v>
      </c>
      <c r="AI135" s="18">
        <f t="shared" si="243"/>
        <v>613799.2245550371</v>
      </c>
      <c r="AJ135" s="18">
        <f t="shared" si="243"/>
        <v>687435.60629875166</v>
      </c>
      <c r="AK135" s="18">
        <f t="shared" si="243"/>
        <v>769388.37870499468</v>
      </c>
      <c r="AL135" s="18">
        <f t="shared" si="243"/>
        <v>860620.35797583405</v>
      </c>
      <c r="AM135" s="18">
        <f t="shared" si="243"/>
        <v>962207.44125090516</v>
      </c>
      <c r="AN135" s="18">
        <f t="shared" si="243"/>
        <v>1075351.9905170321</v>
      </c>
      <c r="AO135" s="36">
        <f>AN135</f>
        <v>1075351.9905170321</v>
      </c>
    </row>
    <row r="136" spans="1:41" ht="14">
      <c r="A136" s="124" t="s">
        <v>103</v>
      </c>
      <c r="B136" s="125">
        <f>COUNTIF(137:137,"1")</f>
        <v>3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</row>
    <row r="137" spans="1:41" ht="1.5" customHeight="1">
      <c r="A137" s="122" t="s">
        <v>104</v>
      </c>
      <c r="B137" s="126"/>
      <c r="C137" s="116">
        <f t="shared" ref="C137:N137" si="244">IF(C135&lt;$C$114,1,0)</f>
        <v>1</v>
      </c>
      <c r="D137" s="116">
        <f t="shared" si="244"/>
        <v>1</v>
      </c>
      <c r="E137" s="116">
        <f t="shared" si="244"/>
        <v>1</v>
      </c>
      <c r="F137" s="116">
        <f t="shared" si="244"/>
        <v>0</v>
      </c>
      <c r="G137" s="116">
        <f t="shared" si="244"/>
        <v>0</v>
      </c>
      <c r="H137" s="116">
        <f t="shared" si="244"/>
        <v>0</v>
      </c>
      <c r="I137" s="116">
        <f t="shared" si="244"/>
        <v>0</v>
      </c>
      <c r="J137" s="116">
        <f t="shared" si="244"/>
        <v>0</v>
      </c>
      <c r="K137" s="116">
        <f t="shared" si="244"/>
        <v>0</v>
      </c>
      <c r="L137" s="116">
        <f t="shared" si="244"/>
        <v>0</v>
      </c>
      <c r="M137" s="116">
        <f t="shared" si="244"/>
        <v>0</v>
      </c>
      <c r="N137" s="116">
        <f t="shared" si="244"/>
        <v>0</v>
      </c>
      <c r="O137" s="127">
        <f>SUM(C137:N137)</f>
        <v>3</v>
      </c>
      <c r="P137" s="116">
        <f t="shared" ref="P137:AA137" si="245">IF(P135&lt;$C$114,1,0)</f>
        <v>0</v>
      </c>
      <c r="Q137" s="116">
        <f t="shared" si="245"/>
        <v>0</v>
      </c>
      <c r="R137" s="116">
        <f t="shared" si="245"/>
        <v>0</v>
      </c>
      <c r="S137" s="116">
        <f t="shared" si="245"/>
        <v>0</v>
      </c>
      <c r="T137" s="116">
        <f t="shared" si="245"/>
        <v>0</v>
      </c>
      <c r="U137" s="116">
        <f t="shared" si="245"/>
        <v>0</v>
      </c>
      <c r="V137" s="116">
        <f t="shared" si="245"/>
        <v>0</v>
      </c>
      <c r="W137" s="116">
        <f t="shared" si="245"/>
        <v>0</v>
      </c>
      <c r="X137" s="116">
        <f t="shared" si="245"/>
        <v>0</v>
      </c>
      <c r="Y137" s="116">
        <f t="shared" si="245"/>
        <v>0</v>
      </c>
      <c r="Z137" s="116">
        <f t="shared" si="245"/>
        <v>0</v>
      </c>
      <c r="AA137" s="116">
        <f t="shared" si="245"/>
        <v>0</v>
      </c>
      <c r="AB137" s="127">
        <f>SUM(P137:AA137)</f>
        <v>0</v>
      </c>
      <c r="AC137" s="116">
        <f t="shared" ref="AC137:AN137" si="246">IF(AC135&lt;$C$114,1,0)</f>
        <v>0</v>
      </c>
      <c r="AD137" s="116">
        <f t="shared" si="246"/>
        <v>0</v>
      </c>
      <c r="AE137" s="116">
        <f t="shared" si="246"/>
        <v>0</v>
      </c>
      <c r="AF137" s="116">
        <f t="shared" si="246"/>
        <v>0</v>
      </c>
      <c r="AG137" s="116">
        <f t="shared" si="246"/>
        <v>0</v>
      </c>
      <c r="AH137" s="116">
        <f t="shared" si="246"/>
        <v>0</v>
      </c>
      <c r="AI137" s="116">
        <f t="shared" si="246"/>
        <v>0</v>
      </c>
      <c r="AJ137" s="116">
        <f t="shared" si="246"/>
        <v>0</v>
      </c>
      <c r="AK137" s="116">
        <f t="shared" si="246"/>
        <v>0</v>
      </c>
      <c r="AL137" s="116">
        <f t="shared" si="246"/>
        <v>0</v>
      </c>
      <c r="AM137" s="116">
        <f t="shared" si="246"/>
        <v>0</v>
      </c>
      <c r="AN137" s="116">
        <f t="shared" si="246"/>
        <v>0</v>
      </c>
      <c r="AO137" s="127">
        <f>SUM(AC137:AN137)</f>
        <v>0</v>
      </c>
    </row>
    <row r="138" spans="1:41" ht="13">
      <c r="A138" s="47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</row>
    <row r="139" spans="1:41" ht="30.75" customHeight="1">
      <c r="A139" s="156" t="s">
        <v>105</v>
      </c>
      <c r="B139" s="146"/>
      <c r="C139" s="150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96"/>
      <c r="P139" s="96"/>
      <c r="Q139" s="96"/>
      <c r="R139" s="96"/>
      <c r="S139" s="150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50"/>
      <c r="AF139" s="146"/>
      <c r="AG139" s="146"/>
      <c r="AH139" s="146"/>
      <c r="AI139" s="146"/>
      <c r="AJ139" s="146"/>
      <c r="AK139" s="146"/>
      <c r="AL139" s="146"/>
      <c r="AM139" s="146"/>
      <c r="AN139" s="146"/>
      <c r="AO139" s="146"/>
    </row>
    <row r="140" spans="1:41" ht="14">
      <c r="A140" s="129" t="s">
        <v>106</v>
      </c>
      <c r="B140" s="130">
        <f t="shared" ref="B140:N140" si="247">SUM(B141:B144)</f>
        <v>0</v>
      </c>
      <c r="C140" s="112">
        <f t="shared" si="247"/>
        <v>1790</v>
      </c>
      <c r="D140" s="112">
        <f t="shared" si="247"/>
        <v>4305.128960093999</v>
      </c>
      <c r="E140" s="112">
        <f t="shared" si="247"/>
        <v>7171.0934841167791</v>
      </c>
      <c r="F140" s="112">
        <f t="shared" si="247"/>
        <v>10424.604012522366</v>
      </c>
      <c r="G140" s="112">
        <f t="shared" si="247"/>
        <v>14106.454202409606</v>
      </c>
      <c r="H140" s="112">
        <f t="shared" si="247"/>
        <v>18261.990082672663</v>
      </c>
      <c r="I140" s="112">
        <f t="shared" si="247"/>
        <v>22941.634040613957</v>
      </c>
      <c r="J140" s="112">
        <f t="shared" si="247"/>
        <v>28201.470108132075</v>
      </c>
      <c r="K140" s="112">
        <f t="shared" si="247"/>
        <v>34103.897782740038</v>
      </c>
      <c r="L140" s="112">
        <f t="shared" si="247"/>
        <v>40718.362477107541</v>
      </c>
      <c r="M140" s="112">
        <f t="shared" si="247"/>
        <v>48122.171651443859</v>
      </c>
      <c r="N140" s="112">
        <f t="shared" si="247"/>
        <v>56401.406758036086</v>
      </c>
      <c r="O140" s="36">
        <f t="shared" ref="O140:O141" si="248">N140</f>
        <v>56401.406758036086</v>
      </c>
      <c r="P140" s="112">
        <f t="shared" ref="P140:AA140" si="249">SUM(P141:P144)</f>
        <v>65651.942330277583</v>
      </c>
      <c r="Q140" s="112">
        <f t="shared" si="249"/>
        <v>75980.584894841071</v>
      </c>
      <c r="R140" s="112">
        <f t="shared" si="249"/>
        <v>87506.3458923734</v>
      </c>
      <c r="S140" s="112">
        <f t="shared" si="249"/>
        <v>100361.86447836217</v>
      </c>
      <c r="T140" s="112">
        <f t="shared" si="249"/>
        <v>114694.99796308439</v>
      </c>
      <c r="U140" s="112">
        <f t="shared" si="249"/>
        <v>130670.59976179361</v>
      </c>
      <c r="V140" s="112">
        <f t="shared" si="249"/>
        <v>148472.50709040274</v>
      </c>
      <c r="W140" s="112">
        <f t="shared" si="249"/>
        <v>168305.76328795587</v>
      </c>
      <c r="X140" s="112">
        <f t="shared" si="249"/>
        <v>190399.10260883297</v>
      </c>
      <c r="Y140" s="112">
        <f t="shared" si="249"/>
        <v>215007.72864260175</v>
      </c>
      <c r="Z140" s="112">
        <f t="shared" si="249"/>
        <v>242416.42122993746</v>
      </c>
      <c r="AA140" s="112">
        <f t="shared" si="249"/>
        <v>272943.01089633949</v>
      </c>
      <c r="AB140" s="72">
        <f t="shared" ref="AB140:AB141" si="250">AA140</f>
        <v>272943.01089633949</v>
      </c>
      <c r="AC140" s="112">
        <f t="shared" ref="AC140:AN140" si="251">SUM(AC141:AC144)</f>
        <v>307921.76447440439</v>
      </c>
      <c r="AD140" s="112">
        <f t="shared" si="251"/>
        <v>347255.78300182847</v>
      </c>
      <c r="AE140" s="112">
        <f t="shared" si="251"/>
        <v>390955.02204100683</v>
      </c>
      <c r="AF140" s="112">
        <f t="shared" si="251"/>
        <v>439519.50970864348</v>
      </c>
      <c r="AG140" s="112">
        <f t="shared" si="251"/>
        <v>493507.66680488992</v>
      </c>
      <c r="AH140" s="112">
        <f t="shared" si="251"/>
        <v>553543.19553123193</v>
      </c>
      <c r="AI140" s="112">
        <f t="shared" si="251"/>
        <v>620322.78552605293</v>
      </c>
      <c r="AJ140" s="112">
        <f t="shared" si="251"/>
        <v>694624.73452282674</v>
      </c>
      <c r="AK140" s="112">
        <f t="shared" si="251"/>
        <v>777318.59254622424</v>
      </c>
      <c r="AL140" s="112">
        <f t="shared" si="251"/>
        <v>869375.95155918621</v>
      </c>
      <c r="AM140" s="112">
        <f t="shared" si="251"/>
        <v>971882.51702520903</v>
      </c>
      <c r="AN140" s="112">
        <f t="shared" si="251"/>
        <v>1086051.6141405534</v>
      </c>
      <c r="AO140" s="20">
        <f t="shared" ref="AO140:AO141" si="252">AN140</f>
        <v>1086051.6141405534</v>
      </c>
    </row>
    <row r="141" spans="1:41" ht="14">
      <c r="A141" s="131" t="s">
        <v>107</v>
      </c>
      <c r="B141" s="132">
        <v>0</v>
      </c>
      <c r="C141" s="29">
        <f>B141+C105+C107+C108</f>
        <v>1790</v>
      </c>
      <c r="D141" s="29">
        <f t="shared" ref="D141:N141" si="253">C141+D106+D107+D108</f>
        <v>4305.128960093999</v>
      </c>
      <c r="E141" s="29">
        <f t="shared" si="253"/>
        <v>7171.0934841167791</v>
      </c>
      <c r="F141" s="29">
        <f t="shared" si="253"/>
        <v>10424.604012522366</v>
      </c>
      <c r="G141" s="29">
        <f t="shared" si="253"/>
        <v>14106.454202409606</v>
      </c>
      <c r="H141" s="29">
        <f t="shared" si="253"/>
        <v>18261.990082672663</v>
      </c>
      <c r="I141" s="29">
        <f t="shared" si="253"/>
        <v>22941.634040613957</v>
      </c>
      <c r="J141" s="29">
        <f t="shared" si="253"/>
        <v>28201.470108132075</v>
      </c>
      <c r="K141" s="29">
        <f t="shared" si="253"/>
        <v>34103.897782740038</v>
      </c>
      <c r="L141" s="29">
        <f t="shared" si="253"/>
        <v>40718.362477107541</v>
      </c>
      <c r="M141" s="29">
        <f t="shared" si="253"/>
        <v>48122.171651443859</v>
      </c>
      <c r="N141" s="29">
        <f t="shared" si="253"/>
        <v>56401.406758036086</v>
      </c>
      <c r="O141" s="36">
        <f t="shared" si="248"/>
        <v>56401.406758036086</v>
      </c>
      <c r="P141" s="29">
        <f>N141+P106+P107+P108</f>
        <v>65651.942330277583</v>
      </c>
      <c r="Q141" s="29">
        <f t="shared" ref="Q141:AA141" si="254">P141+Q106+Q107+Q108</f>
        <v>75980.584894841071</v>
      </c>
      <c r="R141" s="29">
        <f t="shared" si="254"/>
        <v>87506.3458923734</v>
      </c>
      <c r="S141" s="29">
        <f t="shared" si="254"/>
        <v>100361.86447836217</v>
      </c>
      <c r="T141" s="29">
        <f t="shared" si="254"/>
        <v>114694.99796308439</v>
      </c>
      <c r="U141" s="29">
        <f t="shared" si="254"/>
        <v>130670.59976179361</v>
      </c>
      <c r="V141" s="29">
        <f t="shared" si="254"/>
        <v>148472.50709040274</v>
      </c>
      <c r="W141" s="29">
        <f t="shared" si="254"/>
        <v>168305.76328795587</v>
      </c>
      <c r="X141" s="29">
        <f t="shared" si="254"/>
        <v>190399.10260883297</v>
      </c>
      <c r="Y141" s="29">
        <f t="shared" si="254"/>
        <v>215007.72864260175</v>
      </c>
      <c r="Z141" s="29">
        <f t="shared" si="254"/>
        <v>242416.42122993746</v>
      </c>
      <c r="AA141" s="29">
        <f t="shared" si="254"/>
        <v>272943.01089633949</v>
      </c>
      <c r="AB141" s="72">
        <f t="shared" si="250"/>
        <v>272943.01089633949</v>
      </c>
      <c r="AC141" s="29">
        <f>AA141+AC106+AC107+AC108</f>
        <v>307921.76447440439</v>
      </c>
      <c r="AD141" s="29">
        <f t="shared" ref="AD141:AN141" si="255">AC141+AD106+AD107+AD108</f>
        <v>347255.78300182847</v>
      </c>
      <c r="AE141" s="29">
        <f t="shared" si="255"/>
        <v>390955.02204100683</v>
      </c>
      <c r="AF141" s="29">
        <f t="shared" si="255"/>
        <v>439519.50970864348</v>
      </c>
      <c r="AG141" s="29">
        <f t="shared" si="255"/>
        <v>493507.66680488992</v>
      </c>
      <c r="AH141" s="29">
        <f t="shared" si="255"/>
        <v>553543.19553123193</v>
      </c>
      <c r="AI141" s="29">
        <f t="shared" si="255"/>
        <v>620322.78552605293</v>
      </c>
      <c r="AJ141" s="29">
        <f t="shared" si="255"/>
        <v>694624.73452282674</v>
      </c>
      <c r="AK141" s="29">
        <f t="shared" si="255"/>
        <v>777318.59254622424</v>
      </c>
      <c r="AL141" s="29">
        <f t="shared" si="255"/>
        <v>869375.95155918621</v>
      </c>
      <c r="AM141" s="29">
        <f t="shared" si="255"/>
        <v>971882.51702520903</v>
      </c>
      <c r="AN141" s="29">
        <f t="shared" si="255"/>
        <v>1086051.6141405534</v>
      </c>
      <c r="AO141" s="20">
        <f t="shared" si="252"/>
        <v>1086051.6141405534</v>
      </c>
    </row>
    <row r="142" spans="1:41" ht="14">
      <c r="A142" s="131" t="s">
        <v>108</v>
      </c>
      <c r="B142" s="132">
        <v>0</v>
      </c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36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72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20"/>
    </row>
    <row r="143" spans="1:41" ht="14">
      <c r="A143" s="131" t="s">
        <v>65</v>
      </c>
      <c r="B143" s="132">
        <v>0</v>
      </c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36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72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20"/>
    </row>
    <row r="144" spans="1:41" ht="14">
      <c r="A144" s="131" t="s">
        <v>109</v>
      </c>
      <c r="B144" s="132">
        <v>0</v>
      </c>
      <c r="C144" s="111">
        <f t="shared" ref="C144:N144" si="256">B144-C87+C88+C77</f>
        <v>0</v>
      </c>
      <c r="D144" s="111">
        <f t="shared" si="256"/>
        <v>0</v>
      </c>
      <c r="E144" s="111">
        <f t="shared" si="256"/>
        <v>0</v>
      </c>
      <c r="F144" s="111">
        <f t="shared" si="256"/>
        <v>0</v>
      </c>
      <c r="G144" s="111">
        <f t="shared" si="256"/>
        <v>0</v>
      </c>
      <c r="H144" s="111">
        <f t="shared" si="256"/>
        <v>0</v>
      </c>
      <c r="I144" s="111">
        <f t="shared" si="256"/>
        <v>0</v>
      </c>
      <c r="J144" s="111">
        <f t="shared" si="256"/>
        <v>0</v>
      </c>
      <c r="K144" s="111">
        <f t="shared" si="256"/>
        <v>0</v>
      </c>
      <c r="L144" s="111">
        <f t="shared" si="256"/>
        <v>0</v>
      </c>
      <c r="M144" s="111">
        <f t="shared" si="256"/>
        <v>0</v>
      </c>
      <c r="N144" s="111">
        <f t="shared" si="256"/>
        <v>0</v>
      </c>
      <c r="O144" s="36"/>
      <c r="P144" s="111">
        <f>N144-P87+P88+P77</f>
        <v>0</v>
      </c>
      <c r="Q144" s="111">
        <f t="shared" ref="Q144:AA144" si="257">P144-Q87+Q88+Q77</f>
        <v>0</v>
      </c>
      <c r="R144" s="111">
        <f t="shared" si="257"/>
        <v>0</v>
      </c>
      <c r="S144" s="111">
        <f t="shared" si="257"/>
        <v>0</v>
      </c>
      <c r="T144" s="111">
        <f t="shared" si="257"/>
        <v>0</v>
      </c>
      <c r="U144" s="111">
        <f t="shared" si="257"/>
        <v>0</v>
      </c>
      <c r="V144" s="111">
        <f t="shared" si="257"/>
        <v>0</v>
      </c>
      <c r="W144" s="111">
        <f t="shared" si="257"/>
        <v>0</v>
      </c>
      <c r="X144" s="111">
        <f t="shared" si="257"/>
        <v>0</v>
      </c>
      <c r="Y144" s="111">
        <f t="shared" si="257"/>
        <v>0</v>
      </c>
      <c r="Z144" s="111">
        <f t="shared" si="257"/>
        <v>0</v>
      </c>
      <c r="AA144" s="111">
        <f t="shared" si="257"/>
        <v>0</v>
      </c>
      <c r="AB144" s="72"/>
      <c r="AC144" s="111">
        <f>AA144-AC87+AC88+AC77</f>
        <v>0</v>
      </c>
      <c r="AD144" s="111">
        <f t="shared" ref="AD144:AN144" si="258">AC144-AD87+AD88+AD77</f>
        <v>0</v>
      </c>
      <c r="AE144" s="111">
        <f t="shared" si="258"/>
        <v>0</v>
      </c>
      <c r="AF144" s="111">
        <f t="shared" si="258"/>
        <v>0</v>
      </c>
      <c r="AG144" s="111">
        <f t="shared" si="258"/>
        <v>0</v>
      </c>
      <c r="AH144" s="111">
        <f t="shared" si="258"/>
        <v>0</v>
      </c>
      <c r="AI144" s="111">
        <f t="shared" si="258"/>
        <v>0</v>
      </c>
      <c r="AJ144" s="111">
        <f t="shared" si="258"/>
        <v>0</v>
      </c>
      <c r="AK144" s="111">
        <f t="shared" si="258"/>
        <v>0</v>
      </c>
      <c r="AL144" s="111">
        <f t="shared" si="258"/>
        <v>0</v>
      </c>
      <c r="AM144" s="111">
        <f t="shared" si="258"/>
        <v>0</v>
      </c>
      <c r="AN144" s="111">
        <f t="shared" si="258"/>
        <v>0</v>
      </c>
      <c r="AO144" s="20">
        <f t="shared" ref="AO144:AO145" si="259">AN144</f>
        <v>0</v>
      </c>
    </row>
    <row r="145" spans="1:41" ht="14">
      <c r="A145" s="129" t="s">
        <v>110</v>
      </c>
      <c r="B145" s="130">
        <f t="shared" ref="B145:N145" si="260">SUM(B146:B149)</f>
        <v>0</v>
      </c>
      <c r="C145" s="133">
        <f t="shared" si="260"/>
        <v>0</v>
      </c>
      <c r="D145" s="133">
        <f t="shared" si="260"/>
        <v>3133.101255999999</v>
      </c>
      <c r="E145" s="133">
        <f t="shared" si="260"/>
        <v>6669.2571987199981</v>
      </c>
      <c r="F145" s="133">
        <f t="shared" si="260"/>
        <v>10650.249898946398</v>
      </c>
      <c r="G145" s="133">
        <f t="shared" si="260"/>
        <v>15122.484705721166</v>
      </c>
      <c r="H145" s="133">
        <f t="shared" si="260"/>
        <v>20137.519990111363</v>
      </c>
      <c r="I145" s="133">
        <f t="shared" si="260"/>
        <v>25752.658708850133</v>
      </c>
      <c r="J145" s="133">
        <f t="shared" si="260"/>
        <v>32031.609074043678</v>
      </c>
      <c r="K145" s="133">
        <f t="shared" si="260"/>
        <v>39045.222478847769</v>
      </c>
      <c r="L145" s="133">
        <f t="shared" si="260"/>
        <v>46872.317795477298</v>
      </c>
      <c r="M145" s="133">
        <f t="shared" si="260"/>
        <v>55600.602243376547</v>
      </c>
      <c r="N145" s="133">
        <f t="shared" si="260"/>
        <v>65327.700235561999</v>
      </c>
      <c r="O145" s="36">
        <f>N145</f>
        <v>65327.700235561999</v>
      </c>
      <c r="P145" s="133">
        <f t="shared" ref="P145:AA145" si="261">SUM(P146:P149)</f>
        <v>77390.850281833264</v>
      </c>
      <c r="Q145" s="133">
        <f t="shared" si="261"/>
        <v>90817.377205772107</v>
      </c>
      <c r="R145" s="133">
        <f t="shared" si="261"/>
        <v>105757.50201217982</v>
      </c>
      <c r="S145" s="133">
        <f t="shared" si="261"/>
        <v>122378.63047063672</v>
      </c>
      <c r="T145" s="133">
        <f t="shared" si="261"/>
        <v>140867.35767045635</v>
      </c>
      <c r="U145" s="133">
        <f t="shared" si="261"/>
        <v>161431.70884378059</v>
      </c>
      <c r="V145" s="133">
        <f t="shared" si="261"/>
        <v>184303.64446928474</v>
      </c>
      <c r="W145" s="133">
        <f t="shared" si="261"/>
        <v>209741.86100215194</v>
      </c>
      <c r="X145" s="133">
        <f t="shared" si="261"/>
        <v>238034.9223067151</v>
      </c>
      <c r="Y145" s="133">
        <f t="shared" si="261"/>
        <v>269504.76104394463</v>
      </c>
      <c r="Z145" s="133">
        <f t="shared" si="261"/>
        <v>304510.59393995383</v>
      </c>
      <c r="AA145" s="133">
        <f t="shared" si="261"/>
        <v>343453.30009343423</v>
      </c>
      <c r="AB145" s="72">
        <f>AA145</f>
        <v>343453.30009343423</v>
      </c>
      <c r="AC145" s="133">
        <f t="shared" ref="AC145:AN145" si="262">SUM(AC146:AC149)</f>
        <v>387759.81733607315</v>
      </c>
      <c r="AD145" s="133">
        <f t="shared" si="262"/>
        <v>436950.11821517639</v>
      </c>
      <c r="AE145" s="133">
        <f t="shared" si="262"/>
        <v>491581.83450547303</v>
      </c>
      <c r="AF145" s="133">
        <f t="shared" si="262"/>
        <v>552277.60737097601</v>
      </c>
      <c r="AG145" s="133">
        <f t="shared" si="262"/>
        <v>619732.74949255807</v>
      </c>
      <c r="AH145" s="133">
        <f t="shared" si="262"/>
        <v>694723.81576986355</v>
      </c>
      <c r="AI145" s="133">
        <f t="shared" si="262"/>
        <v>778118.19072863727</v>
      </c>
      <c r="AJ145" s="133">
        <f t="shared" si="262"/>
        <v>870884.81366354658</v>
      </c>
      <c r="AK145" s="133">
        <f t="shared" si="262"/>
        <v>974106.17698674661</v>
      </c>
      <c r="AL145" s="133">
        <f t="shared" si="262"/>
        <v>1088991.749418139</v>
      </c>
      <c r="AM145" s="133">
        <f t="shared" si="262"/>
        <v>1216892.993750914</v>
      </c>
      <c r="AN145" s="133">
        <f t="shared" si="262"/>
        <v>1359320.1691866813</v>
      </c>
      <c r="AO145" s="20">
        <f t="shared" si="259"/>
        <v>1359320.1691866813</v>
      </c>
    </row>
    <row r="146" spans="1:41" ht="14">
      <c r="A146" s="134" t="s">
        <v>111</v>
      </c>
      <c r="B146" s="132">
        <v>0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36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72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20"/>
    </row>
    <row r="147" spans="1:41" ht="14">
      <c r="A147" s="131" t="s">
        <v>112</v>
      </c>
      <c r="B147" s="132">
        <v>0</v>
      </c>
      <c r="C147" s="18">
        <f t="shared" ref="C147:N147" si="263">B147+B73</f>
        <v>0</v>
      </c>
      <c r="D147" s="18">
        <f t="shared" si="263"/>
        <v>3133.101255999999</v>
      </c>
      <c r="E147" s="18">
        <f t="shared" si="263"/>
        <v>6669.2571987199981</v>
      </c>
      <c r="F147" s="18">
        <f t="shared" si="263"/>
        <v>10650.249898946398</v>
      </c>
      <c r="G147" s="18">
        <f t="shared" si="263"/>
        <v>15122.484705721166</v>
      </c>
      <c r="H147" s="18">
        <f t="shared" si="263"/>
        <v>20137.519990111363</v>
      </c>
      <c r="I147" s="18">
        <f t="shared" si="263"/>
        <v>25752.658708850133</v>
      </c>
      <c r="J147" s="18">
        <f t="shared" si="263"/>
        <v>32031.609074043678</v>
      </c>
      <c r="K147" s="18">
        <f t="shared" si="263"/>
        <v>39045.222478847769</v>
      </c>
      <c r="L147" s="18">
        <f t="shared" si="263"/>
        <v>46872.317795477298</v>
      </c>
      <c r="M147" s="18">
        <f t="shared" si="263"/>
        <v>55600.602243376547</v>
      </c>
      <c r="N147" s="18">
        <f t="shared" si="263"/>
        <v>65327.700235561999</v>
      </c>
      <c r="O147" s="36">
        <f t="shared" ref="O147:O148" si="264">N147</f>
        <v>65327.700235561999</v>
      </c>
      <c r="P147" s="18">
        <f>N147+P73</f>
        <v>77390.850281833264</v>
      </c>
      <c r="Q147" s="18">
        <f t="shared" ref="Q147:AA147" si="265">P147+Q73</f>
        <v>90817.377205772107</v>
      </c>
      <c r="R147" s="18">
        <f t="shared" si="265"/>
        <v>105757.50201217982</v>
      </c>
      <c r="S147" s="18">
        <f t="shared" si="265"/>
        <v>122378.63047063672</v>
      </c>
      <c r="T147" s="18">
        <f t="shared" si="265"/>
        <v>140867.35767045635</v>
      </c>
      <c r="U147" s="18">
        <f t="shared" si="265"/>
        <v>161431.70884378059</v>
      </c>
      <c r="V147" s="18">
        <f t="shared" si="265"/>
        <v>184303.64446928474</v>
      </c>
      <c r="W147" s="18">
        <f t="shared" si="265"/>
        <v>209741.86100215194</v>
      </c>
      <c r="X147" s="18">
        <f t="shared" si="265"/>
        <v>238034.9223067151</v>
      </c>
      <c r="Y147" s="18">
        <f t="shared" si="265"/>
        <v>269504.76104394463</v>
      </c>
      <c r="Z147" s="18">
        <f t="shared" si="265"/>
        <v>304510.59393995383</v>
      </c>
      <c r="AA147" s="18">
        <f t="shared" si="265"/>
        <v>343453.30009343423</v>
      </c>
      <c r="AB147" s="72">
        <f t="shared" ref="AB147:AB148" si="266">AA147</f>
        <v>343453.30009343423</v>
      </c>
      <c r="AC147" s="18">
        <f>AA147+AC73</f>
        <v>387759.81733607315</v>
      </c>
      <c r="AD147" s="18">
        <f t="shared" ref="AD147:AN147" si="267">AC147+AD73</f>
        <v>436950.11821517639</v>
      </c>
      <c r="AE147" s="18">
        <f t="shared" si="267"/>
        <v>491581.83450547303</v>
      </c>
      <c r="AF147" s="18">
        <f t="shared" si="267"/>
        <v>552277.60737097601</v>
      </c>
      <c r="AG147" s="18">
        <f t="shared" si="267"/>
        <v>619732.74949255807</v>
      </c>
      <c r="AH147" s="18">
        <f t="shared" si="267"/>
        <v>694723.81576986355</v>
      </c>
      <c r="AI147" s="18">
        <f t="shared" si="267"/>
        <v>778118.19072863727</v>
      </c>
      <c r="AJ147" s="18">
        <f t="shared" si="267"/>
        <v>870884.81366354658</v>
      </c>
      <c r="AK147" s="18">
        <f t="shared" si="267"/>
        <v>974106.17698674661</v>
      </c>
      <c r="AL147" s="18">
        <f t="shared" si="267"/>
        <v>1088991.749418139</v>
      </c>
      <c r="AM147" s="18">
        <f t="shared" si="267"/>
        <v>1216892.993750914</v>
      </c>
      <c r="AN147" s="18">
        <f t="shared" si="267"/>
        <v>1359320.1691866813</v>
      </c>
      <c r="AO147" s="20">
        <f t="shared" ref="AO147:AO148" si="268">AN147</f>
        <v>1359320.1691866813</v>
      </c>
    </row>
    <row r="148" spans="1:41" ht="14">
      <c r="A148" s="131" t="s">
        <v>113</v>
      </c>
      <c r="B148" s="132">
        <v>0</v>
      </c>
      <c r="C148" s="29">
        <f t="shared" ref="C148:N148" si="269">B148+C118+C119</f>
        <v>0</v>
      </c>
      <c r="D148" s="29">
        <f t="shared" si="269"/>
        <v>0</v>
      </c>
      <c r="E148" s="29">
        <f t="shared" si="269"/>
        <v>0</v>
      </c>
      <c r="F148" s="29">
        <f t="shared" si="269"/>
        <v>0</v>
      </c>
      <c r="G148" s="29">
        <f t="shared" si="269"/>
        <v>0</v>
      </c>
      <c r="H148" s="29">
        <f t="shared" si="269"/>
        <v>0</v>
      </c>
      <c r="I148" s="29">
        <f t="shared" si="269"/>
        <v>0</v>
      </c>
      <c r="J148" s="29">
        <f t="shared" si="269"/>
        <v>0</v>
      </c>
      <c r="K148" s="29">
        <f t="shared" si="269"/>
        <v>0</v>
      </c>
      <c r="L148" s="29">
        <f t="shared" si="269"/>
        <v>0</v>
      </c>
      <c r="M148" s="29">
        <f t="shared" si="269"/>
        <v>0</v>
      </c>
      <c r="N148" s="29">
        <f t="shared" si="269"/>
        <v>0</v>
      </c>
      <c r="O148" s="36">
        <f t="shared" si="264"/>
        <v>0</v>
      </c>
      <c r="P148" s="29">
        <f t="shared" ref="P148:AA148" si="270">N148+P118+P119</f>
        <v>0</v>
      </c>
      <c r="Q148" s="29">
        <f t="shared" si="270"/>
        <v>0</v>
      </c>
      <c r="R148" s="29">
        <f t="shared" si="270"/>
        <v>0</v>
      </c>
      <c r="S148" s="29">
        <f t="shared" si="270"/>
        <v>0</v>
      </c>
      <c r="T148" s="29">
        <f t="shared" si="270"/>
        <v>0</v>
      </c>
      <c r="U148" s="29">
        <f t="shared" si="270"/>
        <v>0</v>
      </c>
      <c r="V148" s="29">
        <f t="shared" si="270"/>
        <v>0</v>
      </c>
      <c r="W148" s="29">
        <f t="shared" si="270"/>
        <v>0</v>
      </c>
      <c r="X148" s="29">
        <f t="shared" si="270"/>
        <v>0</v>
      </c>
      <c r="Y148" s="29">
        <f t="shared" si="270"/>
        <v>0</v>
      </c>
      <c r="Z148" s="29">
        <f t="shared" si="270"/>
        <v>0</v>
      </c>
      <c r="AA148" s="29">
        <f t="shared" si="270"/>
        <v>0</v>
      </c>
      <c r="AB148" s="72">
        <f t="shared" si="266"/>
        <v>0</v>
      </c>
      <c r="AC148" s="29">
        <f>AA148+AC118+AC119</f>
        <v>0</v>
      </c>
      <c r="AD148" s="29">
        <f t="shared" ref="AD148:AN148" si="271">AC148+AD118+AD119</f>
        <v>0</v>
      </c>
      <c r="AE148" s="29">
        <f t="shared" si="271"/>
        <v>0</v>
      </c>
      <c r="AF148" s="29">
        <f t="shared" si="271"/>
        <v>0</v>
      </c>
      <c r="AG148" s="29">
        <f t="shared" si="271"/>
        <v>0</v>
      </c>
      <c r="AH148" s="29">
        <f t="shared" si="271"/>
        <v>0</v>
      </c>
      <c r="AI148" s="29">
        <f t="shared" si="271"/>
        <v>0</v>
      </c>
      <c r="AJ148" s="29">
        <f t="shared" si="271"/>
        <v>0</v>
      </c>
      <c r="AK148" s="29">
        <f t="shared" si="271"/>
        <v>0</v>
      </c>
      <c r="AL148" s="29">
        <f t="shared" si="271"/>
        <v>0</v>
      </c>
      <c r="AM148" s="29">
        <f t="shared" si="271"/>
        <v>0</v>
      </c>
      <c r="AN148" s="29">
        <f t="shared" si="271"/>
        <v>0</v>
      </c>
      <c r="AO148" s="20">
        <f t="shared" si="268"/>
        <v>0</v>
      </c>
    </row>
    <row r="149" spans="1:41" ht="13">
      <c r="A149" s="131" t="s">
        <v>70</v>
      </c>
      <c r="B149" s="132">
        <v>0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9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72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20"/>
    </row>
    <row r="150" spans="1:41" ht="13">
      <c r="A150" s="47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</row>
    <row r="151" spans="1:41" ht="33" customHeight="1">
      <c r="A151" s="128" t="s">
        <v>114</v>
      </c>
      <c r="B151" s="135"/>
      <c r="C151" s="150"/>
      <c r="D151" s="146"/>
      <c r="E151" s="146"/>
      <c r="F151" s="146"/>
      <c r="G151" s="146"/>
      <c r="H151" s="146"/>
      <c r="I151" s="146"/>
      <c r="J151" s="146"/>
      <c r="K151" s="146"/>
      <c r="L151" s="146"/>
      <c r="M151" s="146"/>
      <c r="N151" s="146"/>
      <c r="O151" s="150"/>
      <c r="P151" s="146"/>
      <c r="Q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50"/>
      <c r="AB151" s="146"/>
      <c r="AC151" s="146"/>
      <c r="AD151" s="146"/>
      <c r="AE151" s="146"/>
      <c r="AF151" s="146"/>
      <c r="AG151" s="146"/>
      <c r="AH151" s="146"/>
      <c r="AI151" s="146"/>
      <c r="AJ151" s="146"/>
      <c r="AK151" s="146"/>
      <c r="AL151" s="146"/>
      <c r="AM151" s="150"/>
      <c r="AN151" s="146"/>
      <c r="AO151" s="146"/>
    </row>
    <row r="152" spans="1:41" ht="13">
      <c r="A152" s="136" t="s">
        <v>115</v>
      </c>
      <c r="B152" s="18"/>
      <c r="C152" s="137">
        <v>0</v>
      </c>
      <c r="D152" s="137">
        <f t="shared" ref="D152:M152" si="272">C152+10%</f>
        <v>0.1</v>
      </c>
      <c r="E152" s="137">
        <f t="shared" si="272"/>
        <v>0.2</v>
      </c>
      <c r="F152" s="137">
        <f t="shared" si="272"/>
        <v>0.30000000000000004</v>
      </c>
      <c r="G152" s="137">
        <f t="shared" si="272"/>
        <v>0.4</v>
      </c>
      <c r="H152" s="137">
        <f t="shared" si="272"/>
        <v>0.5</v>
      </c>
      <c r="I152" s="137">
        <f t="shared" si="272"/>
        <v>0.6</v>
      </c>
      <c r="J152" s="137">
        <f t="shared" si="272"/>
        <v>0.7</v>
      </c>
      <c r="K152" s="137">
        <f t="shared" si="272"/>
        <v>0.79999999999999993</v>
      </c>
      <c r="L152" s="137">
        <f t="shared" si="272"/>
        <v>0.89999999999999991</v>
      </c>
      <c r="M152" s="137">
        <f t="shared" si="272"/>
        <v>0.99999999999999989</v>
      </c>
      <c r="N152" s="138" t="s">
        <v>116</v>
      </c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</row>
    <row r="153" spans="1:41" ht="14">
      <c r="A153" s="139" t="s">
        <v>117</v>
      </c>
      <c r="B153" s="18"/>
      <c r="C153" s="140">
        <f t="shared" ref="C153:M153" si="273">$N153*C$152</f>
        <v>0</v>
      </c>
      <c r="D153" s="140">
        <f t="shared" si="273"/>
        <v>12744.772431040288</v>
      </c>
      <c r="E153" s="140">
        <f t="shared" si="273"/>
        <v>25489.544862080576</v>
      </c>
      <c r="F153" s="140">
        <f t="shared" si="273"/>
        <v>38234.317293120868</v>
      </c>
      <c r="G153" s="140">
        <f t="shared" si="273"/>
        <v>50979.089724161153</v>
      </c>
      <c r="H153" s="140">
        <f t="shared" si="273"/>
        <v>63723.862155201437</v>
      </c>
      <c r="I153" s="140">
        <f t="shared" si="273"/>
        <v>76468.634586241722</v>
      </c>
      <c r="J153" s="140">
        <f t="shared" si="273"/>
        <v>89213.407017282007</v>
      </c>
      <c r="K153" s="140">
        <f t="shared" si="273"/>
        <v>101958.17944832229</v>
      </c>
      <c r="L153" s="140">
        <f t="shared" si="273"/>
        <v>114702.95187936258</v>
      </c>
      <c r="M153" s="140">
        <f t="shared" si="273"/>
        <v>127447.72431040286</v>
      </c>
      <c r="N153" s="141">
        <f>O2</f>
        <v>127447.72431040287</v>
      </c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</row>
    <row r="154" spans="1:41" ht="14">
      <c r="A154" s="139" t="s">
        <v>118</v>
      </c>
      <c r="B154" s="18"/>
      <c r="C154" s="140">
        <f t="shared" ref="C154:M154" si="274">SUM(C155:C156)</f>
        <v>-11754</v>
      </c>
      <c r="D154" s="140">
        <f t="shared" si="274"/>
        <v>-15707.142134499351</v>
      </c>
      <c r="E154" s="140">
        <f t="shared" si="274"/>
        <v>-19660.284268998701</v>
      </c>
      <c r="F154" s="140">
        <f t="shared" si="274"/>
        <v>-23613.426403498055</v>
      </c>
      <c r="G154" s="140">
        <f t="shared" si="274"/>
        <v>-27566.568537997406</v>
      </c>
      <c r="H154" s="140">
        <f t="shared" si="274"/>
        <v>-31519.710672496756</v>
      </c>
      <c r="I154" s="140">
        <f t="shared" si="274"/>
        <v>-35472.852806996103</v>
      </c>
      <c r="J154" s="140">
        <f t="shared" si="274"/>
        <v>-39425.994941495461</v>
      </c>
      <c r="K154" s="140">
        <f t="shared" si="274"/>
        <v>-43379.137075994804</v>
      </c>
      <c r="L154" s="140">
        <f t="shared" si="274"/>
        <v>-47332.279210494155</v>
      </c>
      <c r="M154" s="140">
        <f t="shared" si="274"/>
        <v>-51285.421344993505</v>
      </c>
      <c r="N154" s="141">
        <f>N155+N156</f>
        <v>-51285.421344993512</v>
      </c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</row>
    <row r="155" spans="1:41" ht="14">
      <c r="A155" s="139" t="s">
        <v>119</v>
      </c>
      <c r="B155" s="18"/>
      <c r="C155" s="140">
        <f t="shared" ref="C155:M155" si="275">$N155*C$152</f>
        <v>0</v>
      </c>
      <c r="D155" s="140">
        <f t="shared" si="275"/>
        <v>-3953.1421344993514</v>
      </c>
      <c r="E155" s="140">
        <f t="shared" si="275"/>
        <v>-7906.2842689987028</v>
      </c>
      <c r="F155" s="140">
        <f t="shared" si="275"/>
        <v>-11859.426403498055</v>
      </c>
      <c r="G155" s="140">
        <f t="shared" si="275"/>
        <v>-15812.568537997406</v>
      </c>
      <c r="H155" s="140">
        <f t="shared" si="275"/>
        <v>-19765.710672496756</v>
      </c>
      <c r="I155" s="140">
        <f t="shared" si="275"/>
        <v>-23718.852806996107</v>
      </c>
      <c r="J155" s="140">
        <f t="shared" si="275"/>
        <v>-27671.994941495457</v>
      </c>
      <c r="K155" s="140">
        <f t="shared" si="275"/>
        <v>-31625.137075994808</v>
      </c>
      <c r="L155" s="140">
        <f t="shared" si="275"/>
        <v>-35578.279210494155</v>
      </c>
      <c r="M155" s="140">
        <f t="shared" si="275"/>
        <v>-39531.421344993505</v>
      </c>
      <c r="N155" s="141">
        <f>O30+O35+O39+O46</f>
        <v>-39531.421344993512</v>
      </c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</row>
    <row r="156" spans="1:41" ht="13">
      <c r="A156" s="139" t="s">
        <v>120</v>
      </c>
      <c r="B156" s="18"/>
      <c r="C156" s="141">
        <f>N156</f>
        <v>-11754</v>
      </c>
      <c r="D156" s="141">
        <f>N156</f>
        <v>-11754</v>
      </c>
      <c r="E156" s="141">
        <f>N156</f>
        <v>-11754</v>
      </c>
      <c r="F156" s="141">
        <f>N156</f>
        <v>-11754</v>
      </c>
      <c r="G156" s="141">
        <f>N156</f>
        <v>-11754</v>
      </c>
      <c r="H156" s="141">
        <f>N156</f>
        <v>-11754</v>
      </c>
      <c r="I156" s="141">
        <f>N156</f>
        <v>-11754</v>
      </c>
      <c r="J156" s="141">
        <f>N156</f>
        <v>-11754</v>
      </c>
      <c r="K156" s="141">
        <f>N156</f>
        <v>-11754</v>
      </c>
      <c r="L156" s="141">
        <f>N156</f>
        <v>-11754</v>
      </c>
      <c r="M156" s="141">
        <f>N156</f>
        <v>-11754</v>
      </c>
      <c r="N156" s="141">
        <f>O62</f>
        <v>-11754</v>
      </c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</row>
    <row r="157" spans="1:41" ht="14">
      <c r="A157" s="139" t="s">
        <v>121</v>
      </c>
      <c r="B157" s="18"/>
      <c r="C157" s="140">
        <f t="shared" ref="C157:M157" si="276">ROUND($N157*C$152,0)</f>
        <v>0</v>
      </c>
      <c r="D157" s="140">
        <f t="shared" si="276"/>
        <v>139</v>
      </c>
      <c r="E157" s="140">
        <f t="shared" si="276"/>
        <v>277</v>
      </c>
      <c r="F157" s="140">
        <f t="shared" si="276"/>
        <v>416</v>
      </c>
      <c r="G157" s="140">
        <f t="shared" si="276"/>
        <v>555</v>
      </c>
      <c r="H157" s="140">
        <f t="shared" si="276"/>
        <v>694</v>
      </c>
      <c r="I157" s="140">
        <f t="shared" si="276"/>
        <v>832</v>
      </c>
      <c r="J157" s="140">
        <f t="shared" si="276"/>
        <v>971</v>
      </c>
      <c r="K157" s="140">
        <f t="shared" si="276"/>
        <v>1110</v>
      </c>
      <c r="L157" s="140">
        <f t="shared" si="276"/>
        <v>1249</v>
      </c>
      <c r="M157" s="140">
        <f t="shared" si="276"/>
        <v>1387</v>
      </c>
      <c r="N157" s="141">
        <f>O9+O18+O27</f>
        <v>1387.2323458443616</v>
      </c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</row>
    <row r="158" spans="1:41" ht="13">
      <c r="A158" s="139" t="s">
        <v>122</v>
      </c>
      <c r="B158" s="18"/>
      <c r="C158" s="141">
        <f t="shared" ref="C158:M158" si="277">ROUND($N158*C$152,0)</f>
        <v>0</v>
      </c>
      <c r="D158" s="141">
        <f t="shared" si="277"/>
        <v>12</v>
      </c>
      <c r="E158" s="141">
        <f t="shared" si="277"/>
        <v>23</v>
      </c>
      <c r="F158" s="141">
        <f t="shared" si="277"/>
        <v>35</v>
      </c>
      <c r="G158" s="141">
        <f t="shared" si="277"/>
        <v>46</v>
      </c>
      <c r="H158" s="141">
        <f t="shared" si="277"/>
        <v>58</v>
      </c>
      <c r="I158" s="141">
        <f t="shared" si="277"/>
        <v>69</v>
      </c>
      <c r="J158" s="141">
        <f t="shared" si="277"/>
        <v>81</v>
      </c>
      <c r="K158" s="141">
        <f t="shared" si="277"/>
        <v>92</v>
      </c>
      <c r="L158" s="141">
        <f t="shared" si="277"/>
        <v>104</v>
      </c>
      <c r="M158" s="141">
        <f t="shared" si="277"/>
        <v>116</v>
      </c>
      <c r="N158" s="141">
        <f>N157/12</f>
        <v>115.60269548703013</v>
      </c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</row>
    <row r="159" spans="1:41" ht="13">
      <c r="A159" s="47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</row>
    <row r="160" spans="1:41" ht="13">
      <c r="A160" s="47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</row>
    <row r="161" spans="1:41" ht="13">
      <c r="A161" s="47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</row>
    <row r="162" spans="1:41" ht="13">
      <c r="A162" s="47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</row>
    <row r="163" spans="1:41" ht="13">
      <c r="A163" s="47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</row>
    <row r="164" spans="1:41" ht="13">
      <c r="A164" s="47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</row>
    <row r="165" spans="1:41" ht="13">
      <c r="A165" s="47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</row>
    <row r="166" spans="1:41" ht="13">
      <c r="A166" s="47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</row>
    <row r="167" spans="1:41" ht="13">
      <c r="A167" s="47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</row>
    <row r="168" spans="1:41" ht="13">
      <c r="A168" s="47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</row>
    <row r="169" spans="1:41" ht="13">
      <c r="A169" s="47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</row>
    <row r="170" spans="1:41" ht="13">
      <c r="A170" s="47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</row>
    <row r="171" spans="1:41" ht="13">
      <c r="A171" s="47"/>
      <c r="B171" s="18"/>
      <c r="C171" s="18"/>
      <c r="D171" s="142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</row>
    <row r="172" spans="1:41" ht="13">
      <c r="A172" s="47"/>
      <c r="B172" s="18"/>
      <c r="C172" s="18"/>
      <c r="D172" s="142">
        <f>$C$105</f>
        <v>0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</row>
    <row r="173" spans="1:41" ht="13">
      <c r="A173" s="47"/>
      <c r="B173" s="18"/>
      <c r="C173" s="18"/>
      <c r="D173" s="143">
        <f>-$O$128</f>
        <v>-45847.63831399662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</row>
    <row r="174" spans="1:41" ht="13">
      <c r="A174" s="47"/>
      <c r="B174" s="18"/>
      <c r="C174" s="18"/>
      <c r="D174" s="143">
        <f>$O$128</f>
        <v>45847.63831399662</v>
      </c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</row>
    <row r="175" spans="1:41" ht="13">
      <c r="A175" s="47"/>
      <c r="B175" s="18"/>
      <c r="C175" s="18"/>
      <c r="D175" s="143">
        <f>$AB$128</f>
        <v>181894.94747617483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</row>
    <row r="176" spans="1:41" ht="13">
      <c r="A176" s="47"/>
      <c r="B176" s="18"/>
      <c r="C176" s="18"/>
      <c r="D176" s="143">
        <f>$AO$128</f>
        <v>683011.22672513989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</row>
    <row r="177" spans="1:41" ht="13">
      <c r="A177" s="47"/>
      <c r="B177" s="18"/>
      <c r="C177" s="18"/>
      <c r="D177" s="144">
        <f>IRR(D172:D176)</f>
        <v>2.426595790869662</v>
      </c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</row>
    <row r="178" spans="1:41" ht="13">
      <c r="A178" s="47"/>
      <c r="B178" s="18"/>
      <c r="C178" s="18"/>
      <c r="D178" s="142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</row>
    <row r="179" spans="1:41" ht="13">
      <c r="A179" s="47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</row>
    <row r="180" spans="1:41" ht="13">
      <c r="A180" s="47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</row>
    <row r="181" spans="1:41" ht="13">
      <c r="A181" s="47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</row>
    <row r="182" spans="1:41" ht="13">
      <c r="A182" s="47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</row>
    <row r="183" spans="1:41" ht="13">
      <c r="A183" s="47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</row>
    <row r="184" spans="1:41" ht="13">
      <c r="A184" s="47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</row>
    <row r="185" spans="1:41" ht="13">
      <c r="A185" s="47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</row>
    <row r="186" spans="1:41" ht="13">
      <c r="A186" s="47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</row>
    <row r="187" spans="1:41" ht="13">
      <c r="A187" s="47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</row>
    <row r="188" spans="1:41" ht="13">
      <c r="A188" s="47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</row>
    <row r="189" spans="1:41" ht="13">
      <c r="A189" s="47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</row>
    <row r="190" spans="1:41" ht="13">
      <c r="A190" s="47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</row>
    <row r="191" spans="1:41" ht="13">
      <c r="A191" s="47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</row>
    <row r="192" spans="1:41" ht="13">
      <c r="A192" s="47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</row>
    <row r="193" spans="1:41" ht="13">
      <c r="A193" s="47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</row>
    <row r="194" spans="1:41" ht="13">
      <c r="A194" s="47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</row>
    <row r="195" spans="1:41" ht="13">
      <c r="A195" s="47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</row>
    <row r="196" spans="1:41" ht="13">
      <c r="A196" s="47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</row>
    <row r="197" spans="1:41" ht="13">
      <c r="A197" s="47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</row>
    <row r="198" spans="1:41" ht="13">
      <c r="A198" s="47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</row>
    <row r="199" spans="1:41" ht="13">
      <c r="A199" s="47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</row>
    <row r="200" spans="1:41" ht="13">
      <c r="A200" s="47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</row>
    <row r="201" spans="1:41" ht="13">
      <c r="A201" s="47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</row>
    <row r="202" spans="1:41" ht="13">
      <c r="A202" s="47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</row>
    <row r="203" spans="1:41" ht="13">
      <c r="A203" s="47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</row>
    <row r="204" spans="1:41" ht="13">
      <c r="A204" s="47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</row>
    <row r="205" spans="1:41" ht="13">
      <c r="A205" s="47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</row>
    <row r="206" spans="1:41" ht="13">
      <c r="A206" s="47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</row>
    <row r="207" spans="1:41" ht="13">
      <c r="A207" s="47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</row>
    <row r="208" spans="1:41" ht="13">
      <c r="A208" s="47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</row>
    <row r="209" spans="1:41" ht="13">
      <c r="A209" s="47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</row>
    <row r="210" spans="1:41" ht="13">
      <c r="A210" s="47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</row>
    <row r="211" spans="1:41" ht="13">
      <c r="A211" s="47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</row>
    <row r="212" spans="1:41" ht="13">
      <c r="A212" s="47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</row>
    <row r="213" spans="1:41" ht="13">
      <c r="A213" s="47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</row>
    <row r="214" spans="1:41" ht="13">
      <c r="A214" s="47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</row>
    <row r="215" spans="1:41" ht="13">
      <c r="A215" s="47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</row>
    <row r="216" spans="1:41" ht="13">
      <c r="A216" s="47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</row>
    <row r="217" spans="1:41" ht="13">
      <c r="A217" s="47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</row>
    <row r="218" spans="1:41" ht="13">
      <c r="A218" s="47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</row>
    <row r="219" spans="1:41" ht="13">
      <c r="A219" s="47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</row>
    <row r="220" spans="1:41" ht="13">
      <c r="A220" s="47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</row>
    <row r="221" spans="1:41" ht="13">
      <c r="A221" s="47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</row>
    <row r="222" spans="1:41" ht="13">
      <c r="A222" s="47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</row>
    <row r="223" spans="1:41" ht="13">
      <c r="A223" s="47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</row>
    <row r="224" spans="1:41" ht="13">
      <c r="A224" s="47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</row>
    <row r="225" spans="1:41" ht="13">
      <c r="A225" s="47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</row>
    <row r="226" spans="1:41" ht="13">
      <c r="A226" s="47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</row>
    <row r="227" spans="1:41" ht="13">
      <c r="A227" s="47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</row>
    <row r="228" spans="1:41" ht="13">
      <c r="A228" s="47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</row>
    <row r="229" spans="1:41" ht="13">
      <c r="A229" s="47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</row>
    <row r="230" spans="1:41" ht="13">
      <c r="A230" s="47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</row>
    <row r="231" spans="1:41" ht="13">
      <c r="A231" s="47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</row>
    <row r="232" spans="1:41" ht="13">
      <c r="A232" s="47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</row>
    <row r="233" spans="1:41" ht="13">
      <c r="A233" s="47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</row>
    <row r="234" spans="1:41" ht="13">
      <c r="A234" s="47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</row>
    <row r="235" spans="1:41" ht="13">
      <c r="A235" s="47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</row>
    <row r="236" spans="1:41" ht="13">
      <c r="A236" s="47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</row>
    <row r="237" spans="1:41" ht="13">
      <c r="A237" s="47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</row>
    <row r="238" spans="1:41" ht="13">
      <c r="A238" s="47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</row>
    <row r="239" spans="1:41" ht="13">
      <c r="A239" s="47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</row>
    <row r="240" spans="1:41" ht="13">
      <c r="A240" s="47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</row>
    <row r="241" spans="1:41" ht="13">
      <c r="A241" s="47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</row>
    <row r="242" spans="1:41" ht="13">
      <c r="A242" s="47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</row>
    <row r="243" spans="1:41" ht="13">
      <c r="A243" s="47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</row>
    <row r="244" spans="1:41" ht="13">
      <c r="A244" s="47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</row>
    <row r="245" spans="1:41" ht="13">
      <c r="A245" s="47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</row>
    <row r="246" spans="1:41" ht="13">
      <c r="A246" s="47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</row>
    <row r="247" spans="1:41" ht="13">
      <c r="A247" s="47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</row>
    <row r="248" spans="1:41" ht="13">
      <c r="A248" s="47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</row>
    <row r="249" spans="1:41" ht="13">
      <c r="A249" s="47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</row>
    <row r="250" spans="1:41" ht="13">
      <c r="A250" s="47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</row>
    <row r="251" spans="1:41" ht="13">
      <c r="A251" s="47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</row>
    <row r="252" spans="1:41" ht="13">
      <c r="A252" s="47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</row>
    <row r="253" spans="1:41" ht="13">
      <c r="A253" s="47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</row>
    <row r="254" spans="1:41" ht="13">
      <c r="A254" s="47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</row>
    <row r="255" spans="1:41" ht="13">
      <c r="A255" s="47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</row>
    <row r="256" spans="1:41" ht="13">
      <c r="A256" s="47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</row>
    <row r="257" spans="1:41" ht="13">
      <c r="A257" s="47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</row>
    <row r="258" spans="1:41" ht="13">
      <c r="A258" s="47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</row>
    <row r="259" spans="1:41" ht="13">
      <c r="A259" s="47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</row>
    <row r="260" spans="1:41" ht="13">
      <c r="A260" s="47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</row>
    <row r="261" spans="1:41" ht="13">
      <c r="A261" s="47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</row>
    <row r="262" spans="1:41" ht="13">
      <c r="A262" s="47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</row>
    <row r="263" spans="1:41" ht="13">
      <c r="A263" s="47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</row>
    <row r="264" spans="1:41" ht="13">
      <c r="A264" s="47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</row>
    <row r="265" spans="1:41" ht="13">
      <c r="A265" s="47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</row>
    <row r="266" spans="1:41" ht="13">
      <c r="A266" s="47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</row>
    <row r="267" spans="1:41" ht="13">
      <c r="A267" s="47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</row>
    <row r="268" spans="1:41" ht="13">
      <c r="A268" s="47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</row>
    <row r="269" spans="1:41" ht="13">
      <c r="A269" s="47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</row>
    <row r="270" spans="1:41" ht="13">
      <c r="A270" s="47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</row>
    <row r="271" spans="1:41" ht="13">
      <c r="A271" s="47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</row>
    <row r="272" spans="1:41" ht="13">
      <c r="A272" s="47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</row>
    <row r="273" spans="1:41" ht="13">
      <c r="A273" s="47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</row>
    <row r="274" spans="1:41" ht="13">
      <c r="A274" s="47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</row>
    <row r="275" spans="1:41" ht="13">
      <c r="A275" s="47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</row>
    <row r="276" spans="1:41" ht="13">
      <c r="A276" s="47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</row>
    <row r="277" spans="1:41" ht="13">
      <c r="A277" s="47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</row>
    <row r="278" spans="1:41" ht="13">
      <c r="A278" s="47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</row>
    <row r="279" spans="1:41" ht="13">
      <c r="A279" s="47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</row>
    <row r="280" spans="1:41" ht="13">
      <c r="A280" s="47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</row>
    <row r="281" spans="1:41" ht="13">
      <c r="A281" s="47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</row>
    <row r="282" spans="1:41" ht="13">
      <c r="A282" s="47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</row>
    <row r="283" spans="1:41" ht="13">
      <c r="A283" s="47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</row>
    <row r="284" spans="1:41" ht="13">
      <c r="A284" s="47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</row>
    <row r="285" spans="1:41" ht="13">
      <c r="A285" s="47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</row>
    <row r="286" spans="1:41" ht="13">
      <c r="A286" s="47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</row>
    <row r="287" spans="1:41" ht="13">
      <c r="A287" s="47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</row>
    <row r="288" spans="1:41" ht="13">
      <c r="A288" s="47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</row>
    <row r="289" spans="1:41" ht="13">
      <c r="A289" s="47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</row>
    <row r="290" spans="1:41" ht="13">
      <c r="A290" s="47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</row>
    <row r="291" spans="1:41" ht="13">
      <c r="A291" s="47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</row>
    <row r="292" spans="1:41" ht="13">
      <c r="A292" s="47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</row>
    <row r="293" spans="1:41" ht="13">
      <c r="A293" s="47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</row>
    <row r="294" spans="1:41" ht="13">
      <c r="A294" s="47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</row>
    <row r="295" spans="1:41" ht="13">
      <c r="A295" s="47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</row>
    <row r="296" spans="1:41" ht="13">
      <c r="A296" s="47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</row>
    <row r="297" spans="1:41" ht="13">
      <c r="A297" s="47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</row>
    <row r="298" spans="1:41" ht="13">
      <c r="A298" s="47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</row>
    <row r="299" spans="1:41" ht="13">
      <c r="A299" s="47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</row>
    <row r="300" spans="1:41" ht="13">
      <c r="A300" s="47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</row>
    <row r="301" spans="1:41" ht="13">
      <c r="A301" s="47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</row>
    <row r="302" spans="1:41" ht="13">
      <c r="A302" s="47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</row>
    <row r="303" spans="1:41" ht="13">
      <c r="A303" s="47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</row>
    <row r="304" spans="1:41" ht="13">
      <c r="A304" s="47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</row>
    <row r="305" spans="1:41" ht="13">
      <c r="A305" s="47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</row>
    <row r="306" spans="1:41" ht="13">
      <c r="A306" s="47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</row>
    <row r="307" spans="1:41" ht="13">
      <c r="A307" s="47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</row>
    <row r="308" spans="1:41" ht="13">
      <c r="A308" s="47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</row>
    <row r="309" spans="1:41" ht="13">
      <c r="A309" s="47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</row>
    <row r="310" spans="1:41" ht="13">
      <c r="A310" s="47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</row>
    <row r="311" spans="1:41" ht="13">
      <c r="A311" s="47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</row>
    <row r="312" spans="1:41" ht="13">
      <c r="A312" s="47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</row>
    <row r="313" spans="1:41" ht="13">
      <c r="A313" s="47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</row>
    <row r="314" spans="1:41" ht="13">
      <c r="A314" s="47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</row>
    <row r="315" spans="1:41" ht="13">
      <c r="A315" s="47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</row>
    <row r="316" spans="1:41" ht="13">
      <c r="A316" s="47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</row>
    <row r="317" spans="1:41" ht="13">
      <c r="A317" s="47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</row>
    <row r="318" spans="1:41" ht="13">
      <c r="A318" s="47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</row>
    <row r="319" spans="1:41" ht="13">
      <c r="A319" s="47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</row>
    <row r="320" spans="1:41" ht="13">
      <c r="A320" s="47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</row>
    <row r="321" spans="1:41" ht="13">
      <c r="A321" s="47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</row>
    <row r="322" spans="1:41" ht="13">
      <c r="A322" s="47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</row>
    <row r="323" spans="1:41" ht="13">
      <c r="A323" s="47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</row>
    <row r="324" spans="1:41" ht="13">
      <c r="A324" s="47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</row>
    <row r="325" spans="1:41" ht="13">
      <c r="A325" s="47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</row>
    <row r="326" spans="1:41" ht="13">
      <c r="A326" s="47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</row>
    <row r="327" spans="1:41" ht="13">
      <c r="A327" s="47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</row>
    <row r="328" spans="1:41" ht="13">
      <c r="A328" s="47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</row>
    <row r="329" spans="1:41" ht="13">
      <c r="A329" s="47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</row>
    <row r="330" spans="1:41" ht="13">
      <c r="A330" s="47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</row>
    <row r="331" spans="1:41" ht="13">
      <c r="A331" s="47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</row>
    <row r="332" spans="1:41" ht="13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</row>
    <row r="333" spans="1:41" ht="13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</row>
    <row r="334" spans="1:41" ht="13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</row>
    <row r="335" spans="1:41" ht="13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</row>
    <row r="336" spans="1:41" ht="13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</row>
    <row r="337" spans="1:41" ht="13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</row>
    <row r="338" spans="1:41" ht="13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</row>
    <row r="339" spans="1:41" ht="13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</row>
    <row r="340" spans="1:41" ht="13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</row>
    <row r="341" spans="1:41" ht="13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</row>
    <row r="342" spans="1:41" ht="13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</row>
    <row r="343" spans="1:41" ht="13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</row>
    <row r="344" spans="1:41" ht="13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</row>
    <row r="345" spans="1:41" ht="13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</row>
    <row r="346" spans="1:41" ht="13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</row>
    <row r="347" spans="1:41" ht="13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</row>
    <row r="348" spans="1:41" ht="13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</row>
    <row r="349" spans="1:41" ht="13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</row>
    <row r="350" spans="1:41" ht="13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</row>
    <row r="351" spans="1:41" ht="13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</row>
    <row r="352" spans="1:41" ht="13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</row>
    <row r="353" spans="1:41" ht="13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</row>
    <row r="354" spans="1:41" ht="13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</row>
    <row r="355" spans="1:41" ht="13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</row>
    <row r="356" spans="1:41" ht="13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</row>
    <row r="357" spans="1:41" ht="13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</row>
    <row r="358" spans="1:41" ht="13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</row>
    <row r="359" spans="1:41" ht="13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</row>
    <row r="360" spans="1:41" ht="13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</row>
    <row r="361" spans="1:41" ht="13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</row>
    <row r="362" spans="1:41" ht="13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</row>
    <row r="363" spans="1:41" ht="13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</row>
    <row r="364" spans="1:41" ht="13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</row>
    <row r="365" spans="1:41" ht="13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</row>
    <row r="366" spans="1:41" ht="13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</row>
    <row r="367" spans="1:41" ht="13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</row>
    <row r="368" spans="1:41" ht="13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</row>
    <row r="369" spans="1:41" ht="13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</row>
    <row r="370" spans="1:41" ht="13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</row>
    <row r="371" spans="1:41" ht="13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</row>
    <row r="372" spans="1:41" ht="13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</row>
    <row r="373" spans="1:41" ht="13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</row>
    <row r="374" spans="1:41" ht="13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</row>
    <row r="375" spans="1:41" ht="13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</row>
    <row r="376" spans="1:41" ht="13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</row>
    <row r="377" spans="1:41" ht="13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</row>
    <row r="378" spans="1:41" ht="13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</row>
    <row r="379" spans="1:41" ht="13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</row>
    <row r="380" spans="1:41" ht="13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</row>
    <row r="381" spans="1:41" ht="13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</row>
    <row r="382" spans="1:41" ht="13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</row>
    <row r="383" spans="1:41" ht="13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</row>
    <row r="384" spans="1:41" ht="13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</row>
    <row r="385" spans="1:41" ht="13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</row>
    <row r="386" spans="1:41" ht="13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</row>
    <row r="387" spans="1:41" ht="13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</row>
    <row r="388" spans="1:41" ht="13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</row>
    <row r="389" spans="1:41" ht="13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</row>
    <row r="390" spans="1:41" ht="13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</row>
    <row r="391" spans="1:41" ht="13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</row>
    <row r="392" spans="1:41" ht="13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</row>
    <row r="393" spans="1:41" ht="13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</row>
    <row r="394" spans="1:41" ht="13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</row>
    <row r="395" spans="1:41" ht="13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</row>
    <row r="396" spans="1:41" ht="13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</row>
    <row r="397" spans="1:41" ht="13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</row>
    <row r="398" spans="1:41" ht="13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</row>
    <row r="399" spans="1:41" ht="13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</row>
    <row r="400" spans="1:41" ht="13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</row>
    <row r="401" spans="1:41" ht="13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</row>
    <row r="402" spans="1:41" ht="13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</row>
    <row r="403" spans="1:41" ht="13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</row>
    <row r="404" spans="1:41" ht="13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</row>
    <row r="405" spans="1:41" ht="13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</row>
    <row r="406" spans="1:41" ht="13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</row>
    <row r="407" spans="1:41" ht="13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</row>
    <row r="408" spans="1:41" ht="13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</row>
    <row r="409" spans="1:41" ht="13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</row>
    <row r="410" spans="1:41" ht="13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</row>
    <row r="411" spans="1:41" ht="13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</row>
    <row r="412" spans="1:41" ht="13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</row>
    <row r="413" spans="1:41" ht="13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</row>
    <row r="414" spans="1:41" ht="13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</row>
    <row r="415" spans="1:41" ht="13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</row>
    <row r="416" spans="1:41" ht="13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</row>
    <row r="417" spans="1:41" ht="13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</row>
    <row r="418" spans="1:41" ht="13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</row>
    <row r="419" spans="1:41" ht="13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</row>
    <row r="420" spans="1:41" ht="13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</row>
    <row r="421" spans="1:41" ht="13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</row>
    <row r="422" spans="1:41" ht="13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</row>
    <row r="423" spans="1:41" ht="13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</row>
    <row r="424" spans="1:41" ht="13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</row>
    <row r="425" spans="1:41" ht="13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</row>
    <row r="426" spans="1:41" ht="13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</row>
    <row r="427" spans="1:41" ht="13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</row>
    <row r="428" spans="1:41" ht="13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</row>
    <row r="429" spans="1:41" ht="13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</row>
    <row r="430" spans="1:41" ht="13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</row>
    <row r="431" spans="1:41" ht="13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</row>
    <row r="432" spans="1:41" ht="13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</row>
    <row r="433" spans="1:41" ht="13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</row>
    <row r="434" spans="1:41" ht="13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</row>
    <row r="435" spans="1:41" ht="13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</row>
    <row r="436" spans="1:41" ht="13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</row>
    <row r="437" spans="1:41" ht="13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</row>
    <row r="438" spans="1:41" ht="13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</row>
    <row r="439" spans="1:41" ht="13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</row>
    <row r="440" spans="1:41" ht="13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</row>
    <row r="441" spans="1:41" ht="13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</row>
    <row r="442" spans="1:41" ht="13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</row>
    <row r="443" spans="1:41" ht="13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</row>
    <row r="444" spans="1:41" ht="13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</row>
    <row r="445" spans="1:41" ht="13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</row>
    <row r="446" spans="1:41" ht="13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</row>
    <row r="447" spans="1:41" ht="13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</row>
    <row r="448" spans="1:41" ht="13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</row>
    <row r="449" spans="1:41" ht="13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</row>
    <row r="450" spans="1:41" ht="13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</row>
    <row r="451" spans="1:41" ht="13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</row>
    <row r="452" spans="1:41" ht="13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</row>
    <row r="453" spans="1:41" ht="13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</row>
    <row r="454" spans="1:41" ht="13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</row>
    <row r="455" spans="1:41" ht="13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</row>
    <row r="456" spans="1:41" ht="13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</row>
    <row r="457" spans="1:41" ht="13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</row>
    <row r="458" spans="1:41" ht="13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</row>
    <row r="459" spans="1:41" ht="13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</row>
    <row r="460" spans="1:41" ht="13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</row>
    <row r="461" spans="1:41" ht="13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</row>
    <row r="462" spans="1:41" ht="13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</row>
    <row r="463" spans="1:41" ht="13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</row>
    <row r="464" spans="1:41" ht="13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</row>
    <row r="465" spans="1:41" ht="13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</row>
    <row r="466" spans="1:41" ht="13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</row>
    <row r="467" spans="1:41" ht="13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</row>
    <row r="468" spans="1:41" ht="13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</row>
    <row r="469" spans="1:41" ht="13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</row>
    <row r="470" spans="1:41" ht="13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</row>
    <row r="471" spans="1:41" ht="13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</row>
    <row r="472" spans="1:41" ht="13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</row>
    <row r="473" spans="1:41" ht="13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</row>
    <row r="474" spans="1:41" ht="13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</row>
    <row r="475" spans="1:41" ht="13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</row>
    <row r="476" spans="1:41" ht="13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</row>
    <row r="477" spans="1:41" ht="13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</row>
    <row r="478" spans="1:41" ht="13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</row>
    <row r="479" spans="1:41" ht="13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</row>
    <row r="480" spans="1:41" ht="13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</row>
    <row r="481" spans="1:41" ht="13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</row>
    <row r="482" spans="1:41" ht="13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</row>
    <row r="483" spans="1:41" ht="13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</row>
    <row r="484" spans="1:41" ht="13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</row>
    <row r="485" spans="1:41" ht="13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</row>
    <row r="486" spans="1:41" ht="13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</row>
    <row r="487" spans="1:41" ht="13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</row>
    <row r="488" spans="1:41" ht="13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</row>
    <row r="489" spans="1:41" ht="13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</row>
    <row r="490" spans="1:41" ht="13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</row>
    <row r="491" spans="1:41" ht="13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</row>
    <row r="492" spans="1:41" ht="13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</row>
    <row r="493" spans="1:41" ht="13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</row>
    <row r="494" spans="1:41" ht="13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</row>
    <row r="495" spans="1:41" ht="13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</row>
    <row r="496" spans="1:41" ht="13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</row>
    <row r="497" spans="1:41" ht="13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</row>
    <row r="498" spans="1:41" ht="13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</row>
    <row r="499" spans="1:41" ht="13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</row>
    <row r="500" spans="1:41" ht="13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</row>
    <row r="501" spans="1:41" ht="13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</row>
    <row r="502" spans="1:41" ht="13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</row>
    <row r="503" spans="1:41" ht="13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</row>
    <row r="504" spans="1:41" ht="13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</row>
    <row r="505" spans="1:41" ht="13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</row>
    <row r="506" spans="1:41" ht="13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</row>
    <row r="507" spans="1:41" ht="13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</row>
    <row r="508" spans="1:41" ht="13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</row>
    <row r="509" spans="1:41" ht="13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</row>
    <row r="510" spans="1:41" ht="13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</row>
    <row r="511" spans="1:41" ht="13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</row>
    <row r="512" spans="1:41" ht="13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</row>
    <row r="513" spans="1:41" ht="13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</row>
    <row r="514" spans="1:41" ht="13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</row>
    <row r="515" spans="1:41" ht="13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</row>
    <row r="516" spans="1:41" ht="13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</row>
    <row r="517" spans="1:41" ht="13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</row>
    <row r="518" spans="1:41" ht="13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</row>
    <row r="519" spans="1:41" ht="13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</row>
    <row r="520" spans="1:41" ht="13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</row>
    <row r="521" spans="1:41" ht="13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</row>
    <row r="522" spans="1:41" ht="13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</row>
    <row r="523" spans="1:41" ht="13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</row>
    <row r="524" spans="1:41" ht="13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</row>
    <row r="525" spans="1:41" ht="13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</row>
    <row r="526" spans="1:41" ht="13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</row>
    <row r="527" spans="1:41" ht="13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</row>
    <row r="528" spans="1:41" ht="13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</row>
    <row r="529" spans="1:41" ht="13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</row>
    <row r="530" spans="1:41" ht="13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</row>
    <row r="531" spans="1:41" ht="13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</row>
    <row r="532" spans="1:41" ht="13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</row>
    <row r="533" spans="1:41" ht="13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</row>
    <row r="534" spans="1:41" ht="13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</row>
    <row r="535" spans="1:41" ht="13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</row>
    <row r="536" spans="1:41" ht="13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</row>
    <row r="537" spans="1:41" ht="13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</row>
    <row r="538" spans="1:41" ht="13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</row>
    <row r="539" spans="1:41" ht="13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</row>
    <row r="540" spans="1:41" ht="13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</row>
    <row r="541" spans="1:41" ht="13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</row>
    <row r="542" spans="1:41" ht="13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</row>
    <row r="543" spans="1:41" ht="13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</row>
    <row r="544" spans="1:41" ht="13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</row>
    <row r="545" spans="1:41" ht="13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</row>
    <row r="546" spans="1:41" ht="13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</row>
    <row r="547" spans="1:41" ht="13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</row>
    <row r="548" spans="1:41" ht="13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</row>
    <row r="549" spans="1:41" ht="13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</row>
    <row r="550" spans="1:41" ht="13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</row>
    <row r="551" spans="1:41" ht="13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</row>
    <row r="552" spans="1:41" ht="13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</row>
    <row r="553" spans="1:41" ht="13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</row>
    <row r="554" spans="1:41" ht="13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</row>
    <row r="555" spans="1:41" ht="13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</row>
    <row r="556" spans="1:41" ht="13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</row>
    <row r="557" spans="1:41" ht="13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</row>
    <row r="558" spans="1:41" ht="13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</row>
    <row r="559" spans="1:41" ht="13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</row>
    <row r="560" spans="1:41" ht="13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</row>
    <row r="561" spans="1:41" ht="13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</row>
    <row r="562" spans="1:41" ht="13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</row>
    <row r="563" spans="1:41" ht="13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</row>
    <row r="564" spans="1:41" ht="13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</row>
    <row r="565" spans="1:41" ht="13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</row>
    <row r="566" spans="1:41" ht="13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</row>
    <row r="567" spans="1:41" ht="13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</row>
    <row r="568" spans="1:41" ht="13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</row>
    <row r="569" spans="1:41" ht="13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</row>
    <row r="570" spans="1:41" ht="13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</row>
    <row r="571" spans="1:41" ht="13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</row>
    <row r="572" spans="1:41" ht="13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</row>
    <row r="573" spans="1:41" ht="13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</row>
    <row r="574" spans="1:41" ht="13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</row>
    <row r="575" spans="1:41" ht="13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</row>
    <row r="576" spans="1:41" ht="13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</row>
    <row r="577" spans="1:41" ht="13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</row>
    <row r="578" spans="1:41" ht="13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</row>
    <row r="579" spans="1:41" ht="13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</row>
    <row r="580" spans="1:41" ht="13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</row>
    <row r="581" spans="1:41" ht="13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</row>
    <row r="582" spans="1:41" ht="13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</row>
    <row r="583" spans="1:41" ht="13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</row>
    <row r="584" spans="1:41" ht="13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</row>
    <row r="585" spans="1:41" ht="13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</row>
    <row r="586" spans="1:41" ht="13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</row>
    <row r="587" spans="1:41" ht="13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</row>
    <row r="588" spans="1:41" ht="13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</row>
    <row r="589" spans="1:41" ht="13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</row>
    <row r="590" spans="1:41" ht="13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</row>
    <row r="591" spans="1:41" ht="13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</row>
    <row r="592" spans="1:41" ht="13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</row>
    <row r="593" spans="1:41" ht="13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  <c r="AC593" s="47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</row>
    <row r="594" spans="1:41" ht="13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</row>
    <row r="595" spans="1:41" ht="13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</row>
    <row r="596" spans="1:41" ht="13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</row>
    <row r="597" spans="1:41" ht="13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</row>
    <row r="598" spans="1:41" ht="13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</row>
    <row r="599" spans="1:41" ht="13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</row>
    <row r="600" spans="1:41" ht="13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</row>
    <row r="601" spans="1:41" ht="13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</row>
    <row r="602" spans="1:41" ht="13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</row>
    <row r="603" spans="1:41" ht="13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</row>
    <row r="604" spans="1:41" ht="13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</row>
    <row r="605" spans="1:41" ht="13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  <c r="AC605" s="47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</row>
    <row r="606" spans="1:41" ht="13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</row>
    <row r="607" spans="1:41" ht="13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</row>
    <row r="608" spans="1:41" ht="13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</row>
    <row r="609" spans="1:41" ht="13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</row>
    <row r="610" spans="1:41" ht="13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</row>
    <row r="611" spans="1:41" ht="13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</row>
    <row r="612" spans="1:41" ht="13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</row>
    <row r="613" spans="1:41" ht="13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</row>
    <row r="614" spans="1:41" ht="13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</row>
    <row r="615" spans="1:41" ht="13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</row>
    <row r="616" spans="1:41" ht="13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</row>
    <row r="617" spans="1:41" ht="13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</row>
    <row r="618" spans="1:41" ht="13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</row>
    <row r="619" spans="1:41" ht="13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</row>
    <row r="620" spans="1:41" ht="13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</row>
    <row r="621" spans="1:41" ht="13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</row>
    <row r="622" spans="1:41" ht="13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</row>
    <row r="623" spans="1:41" ht="13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</row>
    <row r="624" spans="1:41" ht="13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</row>
    <row r="625" spans="1:41" ht="13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</row>
    <row r="626" spans="1:41" ht="13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  <c r="AC626" s="47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</row>
    <row r="627" spans="1:41" ht="13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</row>
    <row r="628" spans="1:41" ht="13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</row>
    <row r="629" spans="1:41" ht="13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</row>
    <row r="630" spans="1:41" ht="13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</row>
    <row r="631" spans="1:41" ht="13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</row>
    <row r="632" spans="1:41" ht="13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</row>
    <row r="633" spans="1:41" ht="13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</row>
    <row r="634" spans="1:41" ht="13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</row>
    <row r="635" spans="1:41" ht="13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</row>
    <row r="636" spans="1:41" ht="13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</row>
    <row r="637" spans="1:41" ht="13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</row>
    <row r="638" spans="1:41" ht="13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</row>
    <row r="639" spans="1:41" ht="13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</row>
    <row r="640" spans="1:41" ht="13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</row>
    <row r="641" spans="1:41" ht="13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  <c r="AC641" s="47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7"/>
    </row>
    <row r="642" spans="1:41" ht="13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</row>
    <row r="643" spans="1:41" ht="13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  <c r="AC643" s="47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7"/>
    </row>
    <row r="644" spans="1:41" ht="13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</row>
    <row r="645" spans="1:41" ht="13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</row>
    <row r="646" spans="1:41" ht="13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  <c r="AC646" s="47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</row>
    <row r="647" spans="1:41" ht="13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</row>
    <row r="648" spans="1:41" ht="13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  <c r="AC648" s="47"/>
      <c r="AD648" s="47"/>
      <c r="AE648" s="47"/>
      <c r="AF648" s="47"/>
      <c r="AG648" s="47"/>
      <c r="AH648" s="47"/>
      <c r="AI648" s="47"/>
      <c r="AJ648" s="47"/>
      <c r="AK648" s="47"/>
      <c r="AL648" s="47"/>
      <c r="AM648" s="47"/>
      <c r="AN648" s="47"/>
      <c r="AO648" s="47"/>
    </row>
    <row r="649" spans="1:41" ht="13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</row>
    <row r="650" spans="1:41" ht="13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7"/>
    </row>
    <row r="651" spans="1:41" ht="13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</row>
    <row r="652" spans="1:41" ht="13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  <c r="AC652" s="47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7"/>
    </row>
    <row r="653" spans="1:41" ht="13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7"/>
    </row>
    <row r="654" spans="1:41" ht="13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  <c r="AC654" s="47"/>
      <c r="AD654" s="47"/>
      <c r="AE654" s="47"/>
      <c r="AF654" s="47"/>
      <c r="AG654" s="47"/>
      <c r="AH654" s="47"/>
      <c r="AI654" s="47"/>
      <c r="AJ654" s="47"/>
      <c r="AK654" s="47"/>
      <c r="AL654" s="47"/>
      <c r="AM654" s="47"/>
      <c r="AN654" s="47"/>
      <c r="AO654" s="47"/>
    </row>
    <row r="655" spans="1:41" ht="13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</row>
    <row r="656" spans="1:41" ht="13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7"/>
    </row>
    <row r="657" spans="1:41" ht="13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  <c r="AC657" s="47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47"/>
      <c r="AO657" s="47"/>
    </row>
    <row r="658" spans="1:41" ht="13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  <c r="AD658" s="47"/>
      <c r="AE658" s="47"/>
      <c r="AF658" s="47"/>
      <c r="AG658" s="47"/>
      <c r="AH658" s="47"/>
      <c r="AI658" s="47"/>
      <c r="AJ658" s="47"/>
      <c r="AK658" s="47"/>
      <c r="AL658" s="47"/>
      <c r="AM658" s="47"/>
      <c r="AN658" s="47"/>
      <c r="AO658" s="47"/>
    </row>
    <row r="659" spans="1:41" ht="13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  <c r="AD659" s="47"/>
      <c r="AE659" s="47"/>
      <c r="AF659" s="47"/>
      <c r="AG659" s="47"/>
      <c r="AH659" s="47"/>
      <c r="AI659" s="47"/>
      <c r="AJ659" s="47"/>
      <c r="AK659" s="47"/>
      <c r="AL659" s="47"/>
      <c r="AM659" s="47"/>
      <c r="AN659" s="47"/>
      <c r="AO659" s="47"/>
    </row>
    <row r="660" spans="1:41" ht="13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</row>
    <row r="661" spans="1:41" ht="13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  <c r="AC661" s="47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7"/>
      <c r="AO661" s="47"/>
    </row>
    <row r="662" spans="1:41" ht="13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  <c r="AC662" s="47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7"/>
    </row>
    <row r="663" spans="1:41" ht="13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  <c r="AC663" s="47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7"/>
    </row>
    <row r="664" spans="1:41" ht="13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  <c r="AC664" s="47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7"/>
    </row>
    <row r="665" spans="1:41" ht="13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  <c r="AC665" s="47"/>
      <c r="AD665" s="47"/>
      <c r="AE665" s="47"/>
      <c r="AF665" s="47"/>
      <c r="AG665" s="47"/>
      <c r="AH665" s="47"/>
      <c r="AI665" s="47"/>
      <c r="AJ665" s="47"/>
      <c r="AK665" s="47"/>
      <c r="AL665" s="47"/>
      <c r="AM665" s="47"/>
      <c r="AN665" s="47"/>
      <c r="AO665" s="47"/>
    </row>
    <row r="666" spans="1:41" ht="13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7"/>
    </row>
    <row r="667" spans="1:41" ht="13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  <c r="AC667" s="47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7"/>
    </row>
    <row r="668" spans="1:41" ht="13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  <c r="AC668" s="47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7"/>
    </row>
    <row r="669" spans="1:41" ht="13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  <c r="AC669" s="47"/>
      <c r="AD669" s="47"/>
      <c r="AE669" s="47"/>
      <c r="AF669" s="47"/>
      <c r="AG669" s="47"/>
      <c r="AH669" s="47"/>
      <c r="AI669" s="47"/>
      <c r="AJ669" s="47"/>
      <c r="AK669" s="47"/>
      <c r="AL669" s="47"/>
      <c r="AM669" s="47"/>
      <c r="AN669" s="47"/>
      <c r="AO669" s="47"/>
    </row>
    <row r="670" spans="1:41" ht="13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  <c r="AC670" s="47"/>
      <c r="AD670" s="47"/>
      <c r="AE670" s="47"/>
      <c r="AF670" s="47"/>
      <c r="AG670" s="47"/>
      <c r="AH670" s="47"/>
      <c r="AI670" s="47"/>
      <c r="AJ670" s="47"/>
      <c r="AK670" s="47"/>
      <c r="AL670" s="47"/>
      <c r="AM670" s="47"/>
      <c r="AN670" s="47"/>
      <c r="AO670" s="47"/>
    </row>
    <row r="671" spans="1:41" ht="13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  <c r="AC671" s="47"/>
      <c r="AD671" s="47"/>
      <c r="AE671" s="47"/>
      <c r="AF671" s="47"/>
      <c r="AG671" s="47"/>
      <c r="AH671" s="47"/>
      <c r="AI671" s="47"/>
      <c r="AJ671" s="47"/>
      <c r="AK671" s="47"/>
      <c r="AL671" s="47"/>
      <c r="AM671" s="47"/>
      <c r="AN671" s="47"/>
      <c r="AO671" s="47"/>
    </row>
    <row r="672" spans="1:41" ht="13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  <c r="AC672" s="47"/>
      <c r="AD672" s="47"/>
      <c r="AE672" s="47"/>
      <c r="AF672" s="47"/>
      <c r="AG672" s="47"/>
      <c r="AH672" s="47"/>
      <c r="AI672" s="47"/>
      <c r="AJ672" s="47"/>
      <c r="AK672" s="47"/>
      <c r="AL672" s="47"/>
      <c r="AM672" s="47"/>
      <c r="AN672" s="47"/>
      <c r="AO672" s="47"/>
    </row>
    <row r="673" spans="1:41" ht="13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  <c r="AC673" s="47"/>
      <c r="AD673" s="47"/>
      <c r="AE673" s="47"/>
      <c r="AF673" s="47"/>
      <c r="AG673" s="47"/>
      <c r="AH673" s="47"/>
      <c r="AI673" s="47"/>
      <c r="AJ673" s="47"/>
      <c r="AK673" s="47"/>
      <c r="AL673" s="47"/>
      <c r="AM673" s="47"/>
      <c r="AN673" s="47"/>
      <c r="AO673" s="47"/>
    </row>
    <row r="674" spans="1:41" ht="13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  <c r="AC674" s="47"/>
      <c r="AD674" s="47"/>
      <c r="AE674" s="47"/>
      <c r="AF674" s="47"/>
      <c r="AG674" s="47"/>
      <c r="AH674" s="47"/>
      <c r="AI674" s="47"/>
      <c r="AJ674" s="47"/>
      <c r="AK674" s="47"/>
      <c r="AL674" s="47"/>
      <c r="AM674" s="47"/>
      <c r="AN674" s="47"/>
      <c r="AO674" s="47"/>
    </row>
    <row r="675" spans="1:41" ht="13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  <c r="AC675" s="47"/>
      <c r="AD675" s="47"/>
      <c r="AE675" s="47"/>
      <c r="AF675" s="47"/>
      <c r="AG675" s="47"/>
      <c r="AH675" s="47"/>
      <c r="AI675" s="47"/>
      <c r="AJ675" s="47"/>
      <c r="AK675" s="47"/>
      <c r="AL675" s="47"/>
      <c r="AM675" s="47"/>
      <c r="AN675" s="47"/>
      <c r="AO675" s="47"/>
    </row>
    <row r="676" spans="1:41" ht="13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/>
      <c r="AD676" s="47"/>
      <c r="AE676" s="47"/>
      <c r="AF676" s="47"/>
      <c r="AG676" s="47"/>
      <c r="AH676" s="47"/>
      <c r="AI676" s="47"/>
      <c r="AJ676" s="47"/>
      <c r="AK676" s="47"/>
      <c r="AL676" s="47"/>
      <c r="AM676" s="47"/>
      <c r="AN676" s="47"/>
      <c r="AO676" s="47"/>
    </row>
    <row r="677" spans="1:41" ht="13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  <c r="AC677" s="47"/>
      <c r="AD677" s="47"/>
      <c r="AE677" s="47"/>
      <c r="AF677" s="47"/>
      <c r="AG677" s="47"/>
      <c r="AH677" s="47"/>
      <c r="AI677" s="47"/>
      <c r="AJ677" s="47"/>
      <c r="AK677" s="47"/>
      <c r="AL677" s="47"/>
      <c r="AM677" s="47"/>
      <c r="AN677" s="47"/>
      <c r="AO677" s="47"/>
    </row>
    <row r="678" spans="1:41" ht="13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  <c r="AC678" s="47"/>
      <c r="AD678" s="47"/>
      <c r="AE678" s="47"/>
      <c r="AF678" s="47"/>
      <c r="AG678" s="47"/>
      <c r="AH678" s="47"/>
      <c r="AI678" s="47"/>
      <c r="AJ678" s="47"/>
      <c r="AK678" s="47"/>
      <c r="AL678" s="47"/>
      <c r="AM678" s="47"/>
      <c r="AN678" s="47"/>
      <c r="AO678" s="47"/>
    </row>
    <row r="679" spans="1:41" ht="13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  <c r="AB679" s="47"/>
      <c r="AC679" s="47"/>
      <c r="AD679" s="47"/>
      <c r="AE679" s="47"/>
      <c r="AF679" s="47"/>
      <c r="AG679" s="47"/>
      <c r="AH679" s="47"/>
      <c r="AI679" s="47"/>
      <c r="AJ679" s="47"/>
      <c r="AK679" s="47"/>
      <c r="AL679" s="47"/>
      <c r="AM679" s="47"/>
      <c r="AN679" s="47"/>
      <c r="AO679" s="47"/>
    </row>
    <row r="680" spans="1:41" ht="13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  <c r="AB680" s="47"/>
      <c r="AC680" s="47"/>
      <c r="AD680" s="47"/>
      <c r="AE680" s="47"/>
      <c r="AF680" s="47"/>
      <c r="AG680" s="47"/>
      <c r="AH680" s="47"/>
      <c r="AI680" s="47"/>
      <c r="AJ680" s="47"/>
      <c r="AK680" s="47"/>
      <c r="AL680" s="47"/>
      <c r="AM680" s="47"/>
      <c r="AN680" s="47"/>
      <c r="AO680" s="47"/>
    </row>
    <row r="681" spans="1:41" ht="13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  <c r="AC681" s="47"/>
      <c r="AD681" s="47"/>
      <c r="AE681" s="47"/>
      <c r="AF681" s="47"/>
      <c r="AG681" s="47"/>
      <c r="AH681" s="47"/>
      <c r="AI681" s="47"/>
      <c r="AJ681" s="47"/>
      <c r="AK681" s="47"/>
      <c r="AL681" s="47"/>
      <c r="AM681" s="47"/>
      <c r="AN681" s="47"/>
      <c r="AO681" s="47"/>
    </row>
    <row r="682" spans="1:41" ht="13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  <c r="AB682" s="47"/>
      <c r="AC682" s="47"/>
      <c r="AD682" s="47"/>
      <c r="AE682" s="47"/>
      <c r="AF682" s="47"/>
      <c r="AG682" s="47"/>
      <c r="AH682" s="47"/>
      <c r="AI682" s="47"/>
      <c r="AJ682" s="47"/>
      <c r="AK682" s="47"/>
      <c r="AL682" s="47"/>
      <c r="AM682" s="47"/>
      <c r="AN682" s="47"/>
      <c r="AO682" s="47"/>
    </row>
    <row r="683" spans="1:41" ht="13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  <c r="AC683" s="47"/>
      <c r="AD683" s="47"/>
      <c r="AE683" s="47"/>
      <c r="AF683" s="47"/>
      <c r="AG683" s="47"/>
      <c r="AH683" s="47"/>
      <c r="AI683" s="47"/>
      <c r="AJ683" s="47"/>
      <c r="AK683" s="47"/>
      <c r="AL683" s="47"/>
      <c r="AM683" s="47"/>
      <c r="AN683" s="47"/>
      <c r="AO683" s="47"/>
    </row>
    <row r="684" spans="1:41" ht="13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  <c r="AB684" s="47"/>
      <c r="AC684" s="47"/>
      <c r="AD684" s="47"/>
      <c r="AE684" s="47"/>
      <c r="AF684" s="47"/>
      <c r="AG684" s="47"/>
      <c r="AH684" s="47"/>
      <c r="AI684" s="47"/>
      <c r="AJ684" s="47"/>
      <c r="AK684" s="47"/>
      <c r="AL684" s="47"/>
      <c r="AM684" s="47"/>
      <c r="AN684" s="47"/>
      <c r="AO684" s="47"/>
    </row>
    <row r="685" spans="1:41" ht="13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  <c r="AB685" s="47"/>
      <c r="AC685" s="47"/>
      <c r="AD685" s="47"/>
      <c r="AE685" s="47"/>
      <c r="AF685" s="47"/>
      <c r="AG685" s="47"/>
      <c r="AH685" s="47"/>
      <c r="AI685" s="47"/>
      <c r="AJ685" s="47"/>
      <c r="AK685" s="47"/>
      <c r="AL685" s="47"/>
      <c r="AM685" s="47"/>
      <c r="AN685" s="47"/>
      <c r="AO685" s="47"/>
    </row>
    <row r="686" spans="1:41" ht="13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  <c r="AB686" s="47"/>
      <c r="AC686" s="47"/>
      <c r="AD686" s="47"/>
      <c r="AE686" s="47"/>
      <c r="AF686" s="47"/>
      <c r="AG686" s="47"/>
      <c r="AH686" s="47"/>
      <c r="AI686" s="47"/>
      <c r="AJ686" s="47"/>
      <c r="AK686" s="47"/>
      <c r="AL686" s="47"/>
      <c r="AM686" s="47"/>
      <c r="AN686" s="47"/>
      <c r="AO686" s="47"/>
    </row>
    <row r="687" spans="1:41" ht="13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  <c r="AB687" s="47"/>
      <c r="AC687" s="47"/>
      <c r="AD687" s="47"/>
      <c r="AE687" s="47"/>
      <c r="AF687" s="47"/>
      <c r="AG687" s="47"/>
      <c r="AH687" s="47"/>
      <c r="AI687" s="47"/>
      <c r="AJ687" s="47"/>
      <c r="AK687" s="47"/>
      <c r="AL687" s="47"/>
      <c r="AM687" s="47"/>
      <c r="AN687" s="47"/>
      <c r="AO687" s="47"/>
    </row>
    <row r="688" spans="1:41" ht="13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  <c r="AB688" s="47"/>
      <c r="AC688" s="47"/>
      <c r="AD688" s="47"/>
      <c r="AE688" s="47"/>
      <c r="AF688" s="47"/>
      <c r="AG688" s="47"/>
      <c r="AH688" s="47"/>
      <c r="AI688" s="47"/>
      <c r="AJ688" s="47"/>
      <c r="AK688" s="47"/>
      <c r="AL688" s="47"/>
      <c r="AM688" s="47"/>
      <c r="AN688" s="47"/>
      <c r="AO688" s="47"/>
    </row>
    <row r="689" spans="1:41" ht="13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  <c r="AB689" s="47"/>
      <c r="AC689" s="47"/>
      <c r="AD689" s="47"/>
      <c r="AE689" s="47"/>
      <c r="AF689" s="47"/>
      <c r="AG689" s="47"/>
      <c r="AH689" s="47"/>
      <c r="AI689" s="47"/>
      <c r="AJ689" s="47"/>
      <c r="AK689" s="47"/>
      <c r="AL689" s="47"/>
      <c r="AM689" s="47"/>
      <c r="AN689" s="47"/>
      <c r="AO689" s="47"/>
    </row>
    <row r="690" spans="1:41" ht="13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  <c r="AB690" s="47"/>
      <c r="AC690" s="47"/>
      <c r="AD690" s="47"/>
      <c r="AE690" s="47"/>
      <c r="AF690" s="47"/>
      <c r="AG690" s="47"/>
      <c r="AH690" s="47"/>
      <c r="AI690" s="47"/>
      <c r="AJ690" s="47"/>
      <c r="AK690" s="47"/>
      <c r="AL690" s="47"/>
      <c r="AM690" s="47"/>
      <c r="AN690" s="47"/>
      <c r="AO690" s="47"/>
    </row>
    <row r="691" spans="1:41" ht="13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  <c r="AC691" s="47"/>
      <c r="AD691" s="47"/>
      <c r="AE691" s="47"/>
      <c r="AF691" s="47"/>
      <c r="AG691" s="47"/>
      <c r="AH691" s="47"/>
      <c r="AI691" s="47"/>
      <c r="AJ691" s="47"/>
      <c r="AK691" s="47"/>
      <c r="AL691" s="47"/>
      <c r="AM691" s="47"/>
      <c r="AN691" s="47"/>
      <c r="AO691" s="47"/>
    </row>
    <row r="692" spans="1:41" ht="13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  <c r="AB692" s="47"/>
      <c r="AC692" s="47"/>
      <c r="AD692" s="47"/>
      <c r="AE692" s="47"/>
      <c r="AF692" s="47"/>
      <c r="AG692" s="47"/>
      <c r="AH692" s="47"/>
      <c r="AI692" s="47"/>
      <c r="AJ692" s="47"/>
      <c r="AK692" s="47"/>
      <c r="AL692" s="47"/>
      <c r="AM692" s="47"/>
      <c r="AN692" s="47"/>
      <c r="AO692" s="47"/>
    </row>
    <row r="693" spans="1:41" ht="13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  <c r="AC693" s="47"/>
      <c r="AD693" s="47"/>
      <c r="AE693" s="47"/>
      <c r="AF693" s="47"/>
      <c r="AG693" s="47"/>
      <c r="AH693" s="47"/>
      <c r="AI693" s="47"/>
      <c r="AJ693" s="47"/>
      <c r="AK693" s="47"/>
      <c r="AL693" s="47"/>
      <c r="AM693" s="47"/>
      <c r="AN693" s="47"/>
      <c r="AO693" s="47"/>
    </row>
    <row r="694" spans="1:41" ht="13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  <c r="AB694" s="47"/>
      <c r="AC694" s="47"/>
      <c r="AD694" s="47"/>
      <c r="AE694" s="47"/>
      <c r="AF694" s="47"/>
      <c r="AG694" s="47"/>
      <c r="AH694" s="47"/>
      <c r="AI694" s="47"/>
      <c r="AJ694" s="47"/>
      <c r="AK694" s="47"/>
      <c r="AL694" s="47"/>
      <c r="AM694" s="47"/>
      <c r="AN694" s="47"/>
      <c r="AO694" s="47"/>
    </row>
    <row r="695" spans="1:41" ht="13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  <c r="AC695" s="47"/>
      <c r="AD695" s="47"/>
      <c r="AE695" s="47"/>
      <c r="AF695" s="47"/>
      <c r="AG695" s="47"/>
      <c r="AH695" s="47"/>
      <c r="AI695" s="47"/>
      <c r="AJ695" s="47"/>
      <c r="AK695" s="47"/>
      <c r="AL695" s="47"/>
      <c r="AM695" s="47"/>
      <c r="AN695" s="47"/>
      <c r="AO695" s="47"/>
    </row>
    <row r="696" spans="1:41" ht="13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  <c r="AB696" s="47"/>
      <c r="AC696" s="47"/>
      <c r="AD696" s="47"/>
      <c r="AE696" s="47"/>
      <c r="AF696" s="47"/>
      <c r="AG696" s="47"/>
      <c r="AH696" s="47"/>
      <c r="AI696" s="47"/>
      <c r="AJ696" s="47"/>
      <c r="AK696" s="47"/>
      <c r="AL696" s="47"/>
      <c r="AM696" s="47"/>
      <c r="AN696" s="47"/>
      <c r="AO696" s="47"/>
    </row>
    <row r="697" spans="1:41" ht="13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  <c r="AC697" s="47"/>
      <c r="AD697" s="47"/>
      <c r="AE697" s="47"/>
      <c r="AF697" s="47"/>
      <c r="AG697" s="47"/>
      <c r="AH697" s="47"/>
      <c r="AI697" s="47"/>
      <c r="AJ697" s="47"/>
      <c r="AK697" s="47"/>
      <c r="AL697" s="47"/>
      <c r="AM697" s="47"/>
      <c r="AN697" s="47"/>
      <c r="AO697" s="47"/>
    </row>
    <row r="698" spans="1:41" ht="13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  <c r="AB698" s="47"/>
      <c r="AC698" s="47"/>
      <c r="AD698" s="47"/>
      <c r="AE698" s="47"/>
      <c r="AF698" s="47"/>
      <c r="AG698" s="47"/>
      <c r="AH698" s="47"/>
      <c r="AI698" s="47"/>
      <c r="AJ698" s="47"/>
      <c r="AK698" s="47"/>
      <c r="AL698" s="47"/>
      <c r="AM698" s="47"/>
      <c r="AN698" s="47"/>
      <c r="AO698" s="47"/>
    </row>
    <row r="699" spans="1:41" ht="13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  <c r="AC699" s="47"/>
      <c r="AD699" s="47"/>
      <c r="AE699" s="47"/>
      <c r="AF699" s="47"/>
      <c r="AG699" s="47"/>
      <c r="AH699" s="47"/>
      <c r="AI699" s="47"/>
      <c r="AJ699" s="47"/>
      <c r="AK699" s="47"/>
      <c r="AL699" s="47"/>
      <c r="AM699" s="47"/>
      <c r="AN699" s="47"/>
      <c r="AO699" s="47"/>
    </row>
    <row r="700" spans="1:41" ht="13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  <c r="AB700" s="47"/>
      <c r="AC700" s="47"/>
      <c r="AD700" s="47"/>
      <c r="AE700" s="47"/>
      <c r="AF700" s="47"/>
      <c r="AG700" s="47"/>
      <c r="AH700" s="47"/>
      <c r="AI700" s="47"/>
      <c r="AJ700" s="47"/>
      <c r="AK700" s="47"/>
      <c r="AL700" s="47"/>
      <c r="AM700" s="47"/>
      <c r="AN700" s="47"/>
      <c r="AO700" s="47"/>
    </row>
    <row r="701" spans="1:41" ht="13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  <c r="AB701" s="47"/>
      <c r="AC701" s="47"/>
      <c r="AD701" s="47"/>
      <c r="AE701" s="47"/>
      <c r="AF701" s="47"/>
      <c r="AG701" s="47"/>
      <c r="AH701" s="47"/>
      <c r="AI701" s="47"/>
      <c r="AJ701" s="47"/>
      <c r="AK701" s="47"/>
      <c r="AL701" s="47"/>
      <c r="AM701" s="47"/>
      <c r="AN701" s="47"/>
      <c r="AO701" s="47"/>
    </row>
    <row r="702" spans="1:41" ht="13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  <c r="AB702" s="47"/>
      <c r="AC702" s="47"/>
      <c r="AD702" s="47"/>
      <c r="AE702" s="47"/>
      <c r="AF702" s="47"/>
      <c r="AG702" s="47"/>
      <c r="AH702" s="47"/>
      <c r="AI702" s="47"/>
      <c r="AJ702" s="47"/>
      <c r="AK702" s="47"/>
      <c r="AL702" s="47"/>
      <c r="AM702" s="47"/>
      <c r="AN702" s="47"/>
      <c r="AO702" s="47"/>
    </row>
    <row r="703" spans="1:41" ht="13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  <c r="AB703" s="47"/>
      <c r="AC703" s="47"/>
      <c r="AD703" s="47"/>
      <c r="AE703" s="47"/>
      <c r="AF703" s="47"/>
      <c r="AG703" s="47"/>
      <c r="AH703" s="47"/>
      <c r="AI703" s="47"/>
      <c r="AJ703" s="47"/>
      <c r="AK703" s="47"/>
      <c r="AL703" s="47"/>
      <c r="AM703" s="47"/>
      <c r="AN703" s="47"/>
      <c r="AO703" s="47"/>
    </row>
    <row r="704" spans="1:41" ht="13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  <c r="AB704" s="47"/>
      <c r="AC704" s="47"/>
      <c r="AD704" s="47"/>
      <c r="AE704" s="47"/>
      <c r="AF704" s="47"/>
      <c r="AG704" s="47"/>
      <c r="AH704" s="47"/>
      <c r="AI704" s="47"/>
      <c r="AJ704" s="47"/>
      <c r="AK704" s="47"/>
      <c r="AL704" s="47"/>
      <c r="AM704" s="47"/>
      <c r="AN704" s="47"/>
      <c r="AO704" s="47"/>
    </row>
    <row r="705" spans="1:41" ht="13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  <c r="AB705" s="47"/>
      <c r="AC705" s="47"/>
      <c r="AD705" s="47"/>
      <c r="AE705" s="47"/>
      <c r="AF705" s="47"/>
      <c r="AG705" s="47"/>
      <c r="AH705" s="47"/>
      <c r="AI705" s="47"/>
      <c r="AJ705" s="47"/>
      <c r="AK705" s="47"/>
      <c r="AL705" s="47"/>
      <c r="AM705" s="47"/>
      <c r="AN705" s="47"/>
      <c r="AO705" s="47"/>
    </row>
    <row r="706" spans="1:41" ht="13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  <c r="AB706" s="47"/>
      <c r="AC706" s="47"/>
      <c r="AD706" s="47"/>
      <c r="AE706" s="47"/>
      <c r="AF706" s="47"/>
      <c r="AG706" s="47"/>
      <c r="AH706" s="47"/>
      <c r="AI706" s="47"/>
      <c r="AJ706" s="47"/>
      <c r="AK706" s="47"/>
      <c r="AL706" s="47"/>
      <c r="AM706" s="47"/>
      <c r="AN706" s="47"/>
      <c r="AO706" s="47"/>
    </row>
    <row r="707" spans="1:41" ht="13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  <c r="AB707" s="47"/>
      <c r="AC707" s="47"/>
      <c r="AD707" s="47"/>
      <c r="AE707" s="47"/>
      <c r="AF707" s="47"/>
      <c r="AG707" s="47"/>
      <c r="AH707" s="47"/>
      <c r="AI707" s="47"/>
      <c r="AJ707" s="47"/>
      <c r="AK707" s="47"/>
      <c r="AL707" s="47"/>
      <c r="AM707" s="47"/>
      <c r="AN707" s="47"/>
      <c r="AO707" s="47"/>
    </row>
    <row r="708" spans="1:41" ht="13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  <c r="AB708" s="47"/>
      <c r="AC708" s="47"/>
      <c r="AD708" s="47"/>
      <c r="AE708" s="47"/>
      <c r="AF708" s="47"/>
      <c r="AG708" s="47"/>
      <c r="AH708" s="47"/>
      <c r="AI708" s="47"/>
      <c r="AJ708" s="47"/>
      <c r="AK708" s="47"/>
      <c r="AL708" s="47"/>
      <c r="AM708" s="47"/>
      <c r="AN708" s="47"/>
      <c r="AO708" s="47"/>
    </row>
    <row r="709" spans="1:41" ht="13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  <c r="AC709" s="47"/>
      <c r="AD709" s="47"/>
      <c r="AE709" s="47"/>
      <c r="AF709" s="47"/>
      <c r="AG709" s="47"/>
      <c r="AH709" s="47"/>
      <c r="AI709" s="47"/>
      <c r="AJ709" s="47"/>
      <c r="AK709" s="47"/>
      <c r="AL709" s="47"/>
      <c r="AM709" s="47"/>
      <c r="AN709" s="47"/>
      <c r="AO709" s="47"/>
    </row>
    <row r="710" spans="1:41" ht="13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  <c r="AB710" s="47"/>
      <c r="AC710" s="47"/>
      <c r="AD710" s="47"/>
      <c r="AE710" s="47"/>
      <c r="AF710" s="47"/>
      <c r="AG710" s="47"/>
      <c r="AH710" s="47"/>
      <c r="AI710" s="47"/>
      <c r="AJ710" s="47"/>
      <c r="AK710" s="47"/>
      <c r="AL710" s="47"/>
      <c r="AM710" s="47"/>
      <c r="AN710" s="47"/>
      <c r="AO710" s="47"/>
    </row>
    <row r="711" spans="1:41" ht="13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  <c r="AB711" s="47"/>
      <c r="AC711" s="47"/>
      <c r="AD711" s="47"/>
      <c r="AE711" s="47"/>
      <c r="AF711" s="47"/>
      <c r="AG711" s="47"/>
      <c r="AH711" s="47"/>
      <c r="AI711" s="47"/>
      <c r="AJ711" s="47"/>
      <c r="AK711" s="47"/>
      <c r="AL711" s="47"/>
      <c r="AM711" s="47"/>
      <c r="AN711" s="47"/>
      <c r="AO711" s="47"/>
    </row>
    <row r="712" spans="1:41" ht="13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  <c r="AB712" s="47"/>
      <c r="AC712" s="47"/>
      <c r="AD712" s="47"/>
      <c r="AE712" s="47"/>
      <c r="AF712" s="47"/>
      <c r="AG712" s="47"/>
      <c r="AH712" s="47"/>
      <c r="AI712" s="47"/>
      <c r="AJ712" s="47"/>
      <c r="AK712" s="47"/>
      <c r="AL712" s="47"/>
      <c r="AM712" s="47"/>
      <c r="AN712" s="47"/>
      <c r="AO712" s="47"/>
    </row>
    <row r="713" spans="1:41" ht="13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  <c r="AB713" s="47"/>
      <c r="AC713" s="47"/>
      <c r="AD713" s="47"/>
      <c r="AE713" s="47"/>
      <c r="AF713" s="47"/>
      <c r="AG713" s="47"/>
      <c r="AH713" s="47"/>
      <c r="AI713" s="47"/>
      <c r="AJ713" s="47"/>
      <c r="AK713" s="47"/>
      <c r="AL713" s="47"/>
      <c r="AM713" s="47"/>
      <c r="AN713" s="47"/>
      <c r="AO713" s="47"/>
    </row>
    <row r="714" spans="1:41" ht="13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  <c r="AB714" s="47"/>
      <c r="AC714" s="47"/>
      <c r="AD714" s="47"/>
      <c r="AE714" s="47"/>
      <c r="AF714" s="47"/>
      <c r="AG714" s="47"/>
      <c r="AH714" s="47"/>
      <c r="AI714" s="47"/>
      <c r="AJ714" s="47"/>
      <c r="AK714" s="47"/>
      <c r="AL714" s="47"/>
      <c r="AM714" s="47"/>
      <c r="AN714" s="47"/>
      <c r="AO714" s="47"/>
    </row>
    <row r="715" spans="1:41" ht="13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  <c r="AB715" s="47"/>
      <c r="AC715" s="47"/>
      <c r="AD715" s="47"/>
      <c r="AE715" s="47"/>
      <c r="AF715" s="47"/>
      <c r="AG715" s="47"/>
      <c r="AH715" s="47"/>
      <c r="AI715" s="47"/>
      <c r="AJ715" s="47"/>
      <c r="AK715" s="47"/>
      <c r="AL715" s="47"/>
      <c r="AM715" s="47"/>
      <c r="AN715" s="47"/>
      <c r="AO715" s="47"/>
    </row>
    <row r="716" spans="1:41" ht="13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  <c r="AB716" s="47"/>
      <c r="AC716" s="47"/>
      <c r="AD716" s="47"/>
      <c r="AE716" s="47"/>
      <c r="AF716" s="47"/>
      <c r="AG716" s="47"/>
      <c r="AH716" s="47"/>
      <c r="AI716" s="47"/>
      <c r="AJ716" s="47"/>
      <c r="AK716" s="47"/>
      <c r="AL716" s="47"/>
      <c r="AM716" s="47"/>
      <c r="AN716" s="47"/>
      <c r="AO716" s="47"/>
    </row>
    <row r="717" spans="1:41" ht="13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  <c r="AB717" s="47"/>
      <c r="AC717" s="47"/>
      <c r="AD717" s="47"/>
      <c r="AE717" s="47"/>
      <c r="AF717" s="47"/>
      <c r="AG717" s="47"/>
      <c r="AH717" s="47"/>
      <c r="AI717" s="47"/>
      <c r="AJ717" s="47"/>
      <c r="AK717" s="47"/>
      <c r="AL717" s="47"/>
      <c r="AM717" s="47"/>
      <c r="AN717" s="47"/>
      <c r="AO717" s="47"/>
    </row>
    <row r="718" spans="1:41" ht="13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  <c r="AB718" s="47"/>
      <c r="AC718" s="47"/>
      <c r="AD718" s="47"/>
      <c r="AE718" s="47"/>
      <c r="AF718" s="47"/>
      <c r="AG718" s="47"/>
      <c r="AH718" s="47"/>
      <c r="AI718" s="47"/>
      <c r="AJ718" s="47"/>
      <c r="AK718" s="47"/>
      <c r="AL718" s="47"/>
      <c r="AM718" s="47"/>
      <c r="AN718" s="47"/>
      <c r="AO718" s="47"/>
    </row>
    <row r="719" spans="1:41" ht="13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  <c r="AB719" s="47"/>
      <c r="AC719" s="47"/>
      <c r="AD719" s="47"/>
      <c r="AE719" s="47"/>
      <c r="AF719" s="47"/>
      <c r="AG719" s="47"/>
      <c r="AH719" s="47"/>
      <c r="AI719" s="47"/>
      <c r="AJ719" s="47"/>
      <c r="AK719" s="47"/>
      <c r="AL719" s="47"/>
      <c r="AM719" s="47"/>
      <c r="AN719" s="47"/>
      <c r="AO719" s="47"/>
    </row>
    <row r="720" spans="1:41" ht="13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  <c r="AC720" s="47"/>
      <c r="AD720" s="47"/>
      <c r="AE720" s="47"/>
      <c r="AF720" s="47"/>
      <c r="AG720" s="47"/>
      <c r="AH720" s="47"/>
      <c r="AI720" s="47"/>
      <c r="AJ720" s="47"/>
      <c r="AK720" s="47"/>
      <c r="AL720" s="47"/>
      <c r="AM720" s="47"/>
      <c r="AN720" s="47"/>
      <c r="AO720" s="47"/>
    </row>
    <row r="721" spans="1:41" ht="13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  <c r="AC721" s="47"/>
      <c r="AD721" s="47"/>
      <c r="AE721" s="47"/>
      <c r="AF721" s="47"/>
      <c r="AG721" s="47"/>
      <c r="AH721" s="47"/>
      <c r="AI721" s="47"/>
      <c r="AJ721" s="47"/>
      <c r="AK721" s="47"/>
      <c r="AL721" s="47"/>
      <c r="AM721" s="47"/>
      <c r="AN721" s="47"/>
      <c r="AO721" s="47"/>
    </row>
    <row r="722" spans="1:41" ht="13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  <c r="AB722" s="47"/>
      <c r="AC722" s="47"/>
      <c r="AD722" s="47"/>
      <c r="AE722" s="47"/>
      <c r="AF722" s="47"/>
      <c r="AG722" s="47"/>
      <c r="AH722" s="47"/>
      <c r="AI722" s="47"/>
      <c r="AJ722" s="47"/>
      <c r="AK722" s="47"/>
      <c r="AL722" s="47"/>
      <c r="AM722" s="47"/>
      <c r="AN722" s="47"/>
      <c r="AO722" s="47"/>
    </row>
    <row r="723" spans="1:41" ht="13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  <c r="AB723" s="47"/>
      <c r="AC723" s="47"/>
      <c r="AD723" s="47"/>
      <c r="AE723" s="47"/>
      <c r="AF723" s="47"/>
      <c r="AG723" s="47"/>
      <c r="AH723" s="47"/>
      <c r="AI723" s="47"/>
      <c r="AJ723" s="47"/>
      <c r="AK723" s="47"/>
      <c r="AL723" s="47"/>
      <c r="AM723" s="47"/>
      <c r="AN723" s="47"/>
      <c r="AO723" s="47"/>
    </row>
    <row r="724" spans="1:41" ht="13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  <c r="AB724" s="47"/>
      <c r="AC724" s="47"/>
      <c r="AD724" s="47"/>
      <c r="AE724" s="47"/>
      <c r="AF724" s="47"/>
      <c r="AG724" s="47"/>
      <c r="AH724" s="47"/>
      <c r="AI724" s="47"/>
      <c r="AJ724" s="47"/>
      <c r="AK724" s="47"/>
      <c r="AL724" s="47"/>
      <c r="AM724" s="47"/>
      <c r="AN724" s="47"/>
      <c r="AO724" s="47"/>
    </row>
    <row r="725" spans="1:41" ht="13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  <c r="AB725" s="47"/>
      <c r="AC725" s="47"/>
      <c r="AD725" s="47"/>
      <c r="AE725" s="47"/>
      <c r="AF725" s="47"/>
      <c r="AG725" s="47"/>
      <c r="AH725" s="47"/>
      <c r="AI725" s="47"/>
      <c r="AJ725" s="47"/>
      <c r="AK725" s="47"/>
      <c r="AL725" s="47"/>
      <c r="AM725" s="47"/>
      <c r="AN725" s="47"/>
      <c r="AO725" s="47"/>
    </row>
    <row r="726" spans="1:41" ht="13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  <c r="AB726" s="47"/>
      <c r="AC726" s="47"/>
      <c r="AD726" s="47"/>
      <c r="AE726" s="47"/>
      <c r="AF726" s="47"/>
      <c r="AG726" s="47"/>
      <c r="AH726" s="47"/>
      <c r="AI726" s="47"/>
      <c r="AJ726" s="47"/>
      <c r="AK726" s="47"/>
      <c r="AL726" s="47"/>
      <c r="AM726" s="47"/>
      <c r="AN726" s="47"/>
      <c r="AO726" s="47"/>
    </row>
    <row r="727" spans="1:41" ht="13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  <c r="AB727" s="47"/>
      <c r="AC727" s="47"/>
      <c r="AD727" s="47"/>
      <c r="AE727" s="47"/>
      <c r="AF727" s="47"/>
      <c r="AG727" s="47"/>
      <c r="AH727" s="47"/>
      <c r="AI727" s="47"/>
      <c r="AJ727" s="47"/>
      <c r="AK727" s="47"/>
      <c r="AL727" s="47"/>
      <c r="AM727" s="47"/>
      <c r="AN727" s="47"/>
      <c r="AO727" s="47"/>
    </row>
    <row r="728" spans="1:41" ht="13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  <c r="AB728" s="47"/>
      <c r="AC728" s="47"/>
      <c r="AD728" s="47"/>
      <c r="AE728" s="47"/>
      <c r="AF728" s="47"/>
      <c r="AG728" s="47"/>
      <c r="AH728" s="47"/>
      <c r="AI728" s="47"/>
      <c r="AJ728" s="47"/>
      <c r="AK728" s="47"/>
      <c r="AL728" s="47"/>
      <c r="AM728" s="47"/>
      <c r="AN728" s="47"/>
      <c r="AO728" s="47"/>
    </row>
    <row r="729" spans="1:41" ht="13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  <c r="AC729" s="47"/>
      <c r="AD729" s="47"/>
      <c r="AE729" s="47"/>
      <c r="AF729" s="47"/>
      <c r="AG729" s="47"/>
      <c r="AH729" s="47"/>
      <c r="AI729" s="47"/>
      <c r="AJ729" s="47"/>
      <c r="AK729" s="47"/>
      <c r="AL729" s="47"/>
      <c r="AM729" s="47"/>
      <c r="AN729" s="47"/>
      <c r="AO729" s="47"/>
    </row>
    <row r="730" spans="1:41" ht="13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  <c r="AB730" s="47"/>
      <c r="AC730" s="47"/>
      <c r="AD730" s="47"/>
      <c r="AE730" s="47"/>
      <c r="AF730" s="47"/>
      <c r="AG730" s="47"/>
      <c r="AH730" s="47"/>
      <c r="AI730" s="47"/>
      <c r="AJ730" s="47"/>
      <c r="AK730" s="47"/>
      <c r="AL730" s="47"/>
      <c r="AM730" s="47"/>
      <c r="AN730" s="47"/>
      <c r="AO730" s="47"/>
    </row>
    <row r="731" spans="1:41" ht="13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  <c r="AB731" s="47"/>
      <c r="AC731" s="47"/>
      <c r="AD731" s="47"/>
      <c r="AE731" s="47"/>
      <c r="AF731" s="47"/>
      <c r="AG731" s="47"/>
      <c r="AH731" s="47"/>
      <c r="AI731" s="47"/>
      <c r="AJ731" s="47"/>
      <c r="AK731" s="47"/>
      <c r="AL731" s="47"/>
      <c r="AM731" s="47"/>
      <c r="AN731" s="47"/>
      <c r="AO731" s="47"/>
    </row>
    <row r="732" spans="1:41" ht="13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  <c r="AC732" s="47"/>
      <c r="AD732" s="47"/>
      <c r="AE732" s="47"/>
      <c r="AF732" s="47"/>
      <c r="AG732" s="47"/>
      <c r="AH732" s="47"/>
      <c r="AI732" s="47"/>
      <c r="AJ732" s="47"/>
      <c r="AK732" s="47"/>
      <c r="AL732" s="47"/>
      <c r="AM732" s="47"/>
      <c r="AN732" s="47"/>
      <c r="AO732" s="47"/>
    </row>
    <row r="733" spans="1:41" ht="13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  <c r="AC733" s="47"/>
      <c r="AD733" s="47"/>
      <c r="AE733" s="47"/>
      <c r="AF733" s="47"/>
      <c r="AG733" s="47"/>
      <c r="AH733" s="47"/>
      <c r="AI733" s="47"/>
      <c r="AJ733" s="47"/>
      <c r="AK733" s="47"/>
      <c r="AL733" s="47"/>
      <c r="AM733" s="47"/>
      <c r="AN733" s="47"/>
      <c r="AO733" s="47"/>
    </row>
    <row r="734" spans="1:41" ht="13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  <c r="AB734" s="47"/>
      <c r="AC734" s="47"/>
      <c r="AD734" s="47"/>
      <c r="AE734" s="47"/>
      <c r="AF734" s="47"/>
      <c r="AG734" s="47"/>
      <c r="AH734" s="47"/>
      <c r="AI734" s="47"/>
      <c r="AJ734" s="47"/>
      <c r="AK734" s="47"/>
      <c r="AL734" s="47"/>
      <c r="AM734" s="47"/>
      <c r="AN734" s="47"/>
      <c r="AO734" s="47"/>
    </row>
    <row r="735" spans="1:41" ht="13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  <c r="AB735" s="47"/>
      <c r="AC735" s="47"/>
      <c r="AD735" s="47"/>
      <c r="AE735" s="47"/>
      <c r="AF735" s="47"/>
      <c r="AG735" s="47"/>
      <c r="AH735" s="47"/>
      <c r="AI735" s="47"/>
      <c r="AJ735" s="47"/>
      <c r="AK735" s="47"/>
      <c r="AL735" s="47"/>
      <c r="AM735" s="47"/>
      <c r="AN735" s="47"/>
      <c r="AO735" s="47"/>
    </row>
    <row r="736" spans="1:41" ht="13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  <c r="AB736" s="47"/>
      <c r="AC736" s="47"/>
      <c r="AD736" s="47"/>
      <c r="AE736" s="47"/>
      <c r="AF736" s="47"/>
      <c r="AG736" s="47"/>
      <c r="AH736" s="47"/>
      <c r="AI736" s="47"/>
      <c r="AJ736" s="47"/>
      <c r="AK736" s="47"/>
      <c r="AL736" s="47"/>
      <c r="AM736" s="47"/>
      <c r="AN736" s="47"/>
      <c r="AO736" s="47"/>
    </row>
    <row r="737" spans="1:41" ht="13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  <c r="AB737" s="47"/>
      <c r="AC737" s="47"/>
      <c r="AD737" s="47"/>
      <c r="AE737" s="47"/>
      <c r="AF737" s="47"/>
      <c r="AG737" s="47"/>
      <c r="AH737" s="47"/>
      <c r="AI737" s="47"/>
      <c r="AJ737" s="47"/>
      <c r="AK737" s="47"/>
      <c r="AL737" s="47"/>
      <c r="AM737" s="47"/>
      <c r="AN737" s="47"/>
      <c r="AO737" s="47"/>
    </row>
    <row r="738" spans="1:41" ht="13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  <c r="AB738" s="47"/>
      <c r="AC738" s="47"/>
      <c r="AD738" s="47"/>
      <c r="AE738" s="47"/>
      <c r="AF738" s="47"/>
      <c r="AG738" s="47"/>
      <c r="AH738" s="47"/>
      <c r="AI738" s="47"/>
      <c r="AJ738" s="47"/>
      <c r="AK738" s="47"/>
      <c r="AL738" s="47"/>
      <c r="AM738" s="47"/>
      <c r="AN738" s="47"/>
      <c r="AO738" s="47"/>
    </row>
    <row r="739" spans="1:41" ht="13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  <c r="AB739" s="47"/>
      <c r="AC739" s="47"/>
      <c r="AD739" s="47"/>
      <c r="AE739" s="47"/>
      <c r="AF739" s="47"/>
      <c r="AG739" s="47"/>
      <c r="AH739" s="47"/>
      <c r="AI739" s="47"/>
      <c r="AJ739" s="47"/>
      <c r="AK739" s="47"/>
      <c r="AL739" s="47"/>
      <c r="AM739" s="47"/>
      <c r="AN739" s="47"/>
      <c r="AO739" s="47"/>
    </row>
    <row r="740" spans="1:41" ht="13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  <c r="AB740" s="47"/>
      <c r="AC740" s="47"/>
      <c r="AD740" s="47"/>
      <c r="AE740" s="47"/>
      <c r="AF740" s="47"/>
      <c r="AG740" s="47"/>
      <c r="AH740" s="47"/>
      <c r="AI740" s="47"/>
      <c r="AJ740" s="47"/>
      <c r="AK740" s="47"/>
      <c r="AL740" s="47"/>
      <c r="AM740" s="47"/>
      <c r="AN740" s="47"/>
      <c r="AO740" s="47"/>
    </row>
    <row r="741" spans="1:41" ht="13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  <c r="AB741" s="47"/>
      <c r="AC741" s="47"/>
      <c r="AD741" s="47"/>
      <c r="AE741" s="47"/>
      <c r="AF741" s="47"/>
      <c r="AG741" s="47"/>
      <c r="AH741" s="47"/>
      <c r="AI741" s="47"/>
      <c r="AJ741" s="47"/>
      <c r="AK741" s="47"/>
      <c r="AL741" s="47"/>
      <c r="AM741" s="47"/>
      <c r="AN741" s="47"/>
      <c r="AO741" s="47"/>
    </row>
    <row r="742" spans="1:41" ht="13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  <c r="AB742" s="47"/>
      <c r="AC742" s="47"/>
      <c r="AD742" s="47"/>
      <c r="AE742" s="47"/>
      <c r="AF742" s="47"/>
      <c r="AG742" s="47"/>
      <c r="AH742" s="47"/>
      <c r="AI742" s="47"/>
      <c r="AJ742" s="47"/>
      <c r="AK742" s="47"/>
      <c r="AL742" s="47"/>
      <c r="AM742" s="47"/>
      <c r="AN742" s="47"/>
      <c r="AO742" s="47"/>
    </row>
    <row r="743" spans="1:41" ht="13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  <c r="AB743" s="47"/>
      <c r="AC743" s="47"/>
      <c r="AD743" s="47"/>
      <c r="AE743" s="47"/>
      <c r="AF743" s="47"/>
      <c r="AG743" s="47"/>
      <c r="AH743" s="47"/>
      <c r="AI743" s="47"/>
      <c r="AJ743" s="47"/>
      <c r="AK743" s="47"/>
      <c r="AL743" s="47"/>
      <c r="AM743" s="47"/>
      <c r="AN743" s="47"/>
      <c r="AO743" s="47"/>
    </row>
    <row r="744" spans="1:41" ht="13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  <c r="AC744" s="47"/>
      <c r="AD744" s="47"/>
      <c r="AE744" s="47"/>
      <c r="AF744" s="47"/>
      <c r="AG744" s="47"/>
      <c r="AH744" s="47"/>
      <c r="AI744" s="47"/>
      <c r="AJ744" s="47"/>
      <c r="AK744" s="47"/>
      <c r="AL744" s="47"/>
      <c r="AM744" s="47"/>
      <c r="AN744" s="47"/>
      <c r="AO744" s="47"/>
    </row>
    <row r="745" spans="1:41" ht="13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  <c r="AB745" s="47"/>
      <c r="AC745" s="47"/>
      <c r="AD745" s="47"/>
      <c r="AE745" s="47"/>
      <c r="AF745" s="47"/>
      <c r="AG745" s="47"/>
      <c r="AH745" s="47"/>
      <c r="AI745" s="47"/>
      <c r="AJ745" s="47"/>
      <c r="AK745" s="47"/>
      <c r="AL745" s="47"/>
      <c r="AM745" s="47"/>
      <c r="AN745" s="47"/>
      <c r="AO745" s="47"/>
    </row>
    <row r="746" spans="1:41" ht="13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  <c r="AB746" s="47"/>
      <c r="AC746" s="47"/>
      <c r="AD746" s="47"/>
      <c r="AE746" s="47"/>
      <c r="AF746" s="47"/>
      <c r="AG746" s="47"/>
      <c r="AH746" s="47"/>
      <c r="AI746" s="47"/>
      <c r="AJ746" s="47"/>
      <c r="AK746" s="47"/>
      <c r="AL746" s="47"/>
      <c r="AM746" s="47"/>
      <c r="AN746" s="47"/>
      <c r="AO746" s="47"/>
    </row>
    <row r="747" spans="1:41" ht="13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  <c r="AB747" s="47"/>
      <c r="AC747" s="47"/>
      <c r="AD747" s="47"/>
      <c r="AE747" s="47"/>
      <c r="AF747" s="47"/>
      <c r="AG747" s="47"/>
      <c r="AH747" s="47"/>
      <c r="AI747" s="47"/>
      <c r="AJ747" s="47"/>
      <c r="AK747" s="47"/>
      <c r="AL747" s="47"/>
      <c r="AM747" s="47"/>
      <c r="AN747" s="47"/>
      <c r="AO747" s="47"/>
    </row>
    <row r="748" spans="1:41" ht="13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  <c r="AB748" s="47"/>
      <c r="AC748" s="47"/>
      <c r="AD748" s="47"/>
      <c r="AE748" s="47"/>
      <c r="AF748" s="47"/>
      <c r="AG748" s="47"/>
      <c r="AH748" s="47"/>
      <c r="AI748" s="47"/>
      <c r="AJ748" s="47"/>
      <c r="AK748" s="47"/>
      <c r="AL748" s="47"/>
      <c r="AM748" s="47"/>
      <c r="AN748" s="47"/>
      <c r="AO748" s="47"/>
    </row>
    <row r="749" spans="1:41" ht="13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  <c r="AB749" s="47"/>
      <c r="AC749" s="47"/>
      <c r="AD749" s="47"/>
      <c r="AE749" s="47"/>
      <c r="AF749" s="47"/>
      <c r="AG749" s="47"/>
      <c r="AH749" s="47"/>
      <c r="AI749" s="47"/>
      <c r="AJ749" s="47"/>
      <c r="AK749" s="47"/>
      <c r="AL749" s="47"/>
      <c r="AM749" s="47"/>
      <c r="AN749" s="47"/>
      <c r="AO749" s="47"/>
    </row>
    <row r="750" spans="1:41" ht="13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  <c r="AB750" s="47"/>
      <c r="AC750" s="47"/>
      <c r="AD750" s="47"/>
      <c r="AE750" s="47"/>
      <c r="AF750" s="47"/>
      <c r="AG750" s="47"/>
      <c r="AH750" s="47"/>
      <c r="AI750" s="47"/>
      <c r="AJ750" s="47"/>
      <c r="AK750" s="47"/>
      <c r="AL750" s="47"/>
      <c r="AM750" s="47"/>
      <c r="AN750" s="47"/>
      <c r="AO750" s="47"/>
    </row>
    <row r="751" spans="1:41" ht="13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  <c r="AC751" s="47"/>
      <c r="AD751" s="47"/>
      <c r="AE751" s="47"/>
      <c r="AF751" s="47"/>
      <c r="AG751" s="47"/>
      <c r="AH751" s="47"/>
      <c r="AI751" s="47"/>
      <c r="AJ751" s="47"/>
      <c r="AK751" s="47"/>
      <c r="AL751" s="47"/>
      <c r="AM751" s="47"/>
      <c r="AN751" s="47"/>
      <c r="AO751" s="47"/>
    </row>
    <row r="752" spans="1:41" ht="13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  <c r="AB752" s="47"/>
      <c r="AC752" s="47"/>
      <c r="AD752" s="47"/>
      <c r="AE752" s="47"/>
      <c r="AF752" s="47"/>
      <c r="AG752" s="47"/>
      <c r="AH752" s="47"/>
      <c r="AI752" s="47"/>
      <c r="AJ752" s="47"/>
      <c r="AK752" s="47"/>
      <c r="AL752" s="47"/>
      <c r="AM752" s="47"/>
      <c r="AN752" s="47"/>
      <c r="AO752" s="47"/>
    </row>
    <row r="753" spans="1:41" ht="13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  <c r="AB753" s="47"/>
      <c r="AC753" s="47"/>
      <c r="AD753" s="47"/>
      <c r="AE753" s="47"/>
      <c r="AF753" s="47"/>
      <c r="AG753" s="47"/>
      <c r="AH753" s="47"/>
      <c r="AI753" s="47"/>
      <c r="AJ753" s="47"/>
      <c r="AK753" s="47"/>
      <c r="AL753" s="47"/>
      <c r="AM753" s="47"/>
      <c r="AN753" s="47"/>
      <c r="AO753" s="47"/>
    </row>
    <row r="754" spans="1:41" ht="13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  <c r="AC754" s="47"/>
      <c r="AD754" s="47"/>
      <c r="AE754" s="47"/>
      <c r="AF754" s="47"/>
      <c r="AG754" s="47"/>
      <c r="AH754" s="47"/>
      <c r="AI754" s="47"/>
      <c r="AJ754" s="47"/>
      <c r="AK754" s="47"/>
      <c r="AL754" s="47"/>
      <c r="AM754" s="47"/>
      <c r="AN754" s="47"/>
      <c r="AO754" s="47"/>
    </row>
    <row r="755" spans="1:41" ht="13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  <c r="AB755" s="47"/>
      <c r="AC755" s="47"/>
      <c r="AD755" s="47"/>
      <c r="AE755" s="47"/>
      <c r="AF755" s="47"/>
      <c r="AG755" s="47"/>
      <c r="AH755" s="47"/>
      <c r="AI755" s="47"/>
      <c r="AJ755" s="47"/>
      <c r="AK755" s="47"/>
      <c r="AL755" s="47"/>
      <c r="AM755" s="47"/>
      <c r="AN755" s="47"/>
      <c r="AO755" s="47"/>
    </row>
    <row r="756" spans="1:41" ht="13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  <c r="AB756" s="47"/>
      <c r="AC756" s="47"/>
      <c r="AD756" s="47"/>
      <c r="AE756" s="47"/>
      <c r="AF756" s="47"/>
      <c r="AG756" s="47"/>
      <c r="AH756" s="47"/>
      <c r="AI756" s="47"/>
      <c r="AJ756" s="47"/>
      <c r="AK756" s="47"/>
      <c r="AL756" s="47"/>
      <c r="AM756" s="47"/>
      <c r="AN756" s="47"/>
      <c r="AO756" s="47"/>
    </row>
    <row r="757" spans="1:41" ht="13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B757" s="47"/>
      <c r="AC757" s="47"/>
      <c r="AD757" s="47"/>
      <c r="AE757" s="47"/>
      <c r="AF757" s="47"/>
      <c r="AG757" s="47"/>
      <c r="AH757" s="47"/>
      <c r="AI757" s="47"/>
      <c r="AJ757" s="47"/>
      <c r="AK757" s="47"/>
      <c r="AL757" s="47"/>
      <c r="AM757" s="47"/>
      <c r="AN757" s="47"/>
      <c r="AO757" s="47"/>
    </row>
    <row r="758" spans="1:41" ht="13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  <c r="AB758" s="47"/>
      <c r="AC758" s="47"/>
      <c r="AD758" s="47"/>
      <c r="AE758" s="47"/>
      <c r="AF758" s="47"/>
      <c r="AG758" s="47"/>
      <c r="AH758" s="47"/>
      <c r="AI758" s="47"/>
      <c r="AJ758" s="47"/>
      <c r="AK758" s="47"/>
      <c r="AL758" s="47"/>
      <c r="AM758" s="47"/>
      <c r="AN758" s="47"/>
      <c r="AO758" s="47"/>
    </row>
    <row r="759" spans="1:41" ht="13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  <c r="AB759" s="47"/>
      <c r="AC759" s="47"/>
      <c r="AD759" s="47"/>
      <c r="AE759" s="47"/>
      <c r="AF759" s="47"/>
      <c r="AG759" s="47"/>
      <c r="AH759" s="47"/>
      <c r="AI759" s="47"/>
      <c r="AJ759" s="47"/>
      <c r="AK759" s="47"/>
      <c r="AL759" s="47"/>
      <c r="AM759" s="47"/>
      <c r="AN759" s="47"/>
      <c r="AO759" s="47"/>
    </row>
    <row r="760" spans="1:41" ht="13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  <c r="AB760" s="47"/>
      <c r="AC760" s="47"/>
      <c r="AD760" s="47"/>
      <c r="AE760" s="47"/>
      <c r="AF760" s="47"/>
      <c r="AG760" s="47"/>
      <c r="AH760" s="47"/>
      <c r="AI760" s="47"/>
      <c r="AJ760" s="47"/>
      <c r="AK760" s="47"/>
      <c r="AL760" s="47"/>
      <c r="AM760" s="47"/>
      <c r="AN760" s="47"/>
      <c r="AO760" s="47"/>
    </row>
    <row r="761" spans="1:41" ht="13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  <c r="AB761" s="47"/>
      <c r="AC761" s="47"/>
      <c r="AD761" s="47"/>
      <c r="AE761" s="47"/>
      <c r="AF761" s="47"/>
      <c r="AG761" s="47"/>
      <c r="AH761" s="47"/>
      <c r="AI761" s="47"/>
      <c r="AJ761" s="47"/>
      <c r="AK761" s="47"/>
      <c r="AL761" s="47"/>
      <c r="AM761" s="47"/>
      <c r="AN761" s="47"/>
      <c r="AO761" s="47"/>
    </row>
    <row r="762" spans="1:41" ht="13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  <c r="AB762" s="47"/>
      <c r="AC762" s="47"/>
      <c r="AD762" s="47"/>
      <c r="AE762" s="47"/>
      <c r="AF762" s="47"/>
      <c r="AG762" s="47"/>
      <c r="AH762" s="47"/>
      <c r="AI762" s="47"/>
      <c r="AJ762" s="47"/>
      <c r="AK762" s="47"/>
      <c r="AL762" s="47"/>
      <c r="AM762" s="47"/>
      <c r="AN762" s="47"/>
      <c r="AO762" s="47"/>
    </row>
    <row r="763" spans="1:41" ht="13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  <c r="AB763" s="47"/>
      <c r="AC763" s="47"/>
      <c r="AD763" s="47"/>
      <c r="AE763" s="47"/>
      <c r="AF763" s="47"/>
      <c r="AG763" s="47"/>
      <c r="AH763" s="47"/>
      <c r="AI763" s="47"/>
      <c r="AJ763" s="47"/>
      <c r="AK763" s="47"/>
      <c r="AL763" s="47"/>
      <c r="AM763" s="47"/>
      <c r="AN763" s="47"/>
      <c r="AO763" s="47"/>
    </row>
    <row r="764" spans="1:41" ht="13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  <c r="AB764" s="47"/>
      <c r="AC764" s="47"/>
      <c r="AD764" s="47"/>
      <c r="AE764" s="47"/>
      <c r="AF764" s="47"/>
      <c r="AG764" s="47"/>
      <c r="AH764" s="47"/>
      <c r="AI764" s="47"/>
      <c r="AJ764" s="47"/>
      <c r="AK764" s="47"/>
      <c r="AL764" s="47"/>
      <c r="AM764" s="47"/>
      <c r="AN764" s="47"/>
      <c r="AO764" s="47"/>
    </row>
    <row r="765" spans="1:41" ht="13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  <c r="AB765" s="47"/>
      <c r="AC765" s="47"/>
      <c r="AD765" s="47"/>
      <c r="AE765" s="47"/>
      <c r="AF765" s="47"/>
      <c r="AG765" s="47"/>
      <c r="AH765" s="47"/>
      <c r="AI765" s="47"/>
      <c r="AJ765" s="47"/>
      <c r="AK765" s="47"/>
      <c r="AL765" s="47"/>
      <c r="AM765" s="47"/>
      <c r="AN765" s="47"/>
      <c r="AO765" s="47"/>
    </row>
    <row r="766" spans="1:41" ht="13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B766" s="47"/>
      <c r="AC766" s="47"/>
      <c r="AD766" s="47"/>
      <c r="AE766" s="47"/>
      <c r="AF766" s="47"/>
      <c r="AG766" s="47"/>
      <c r="AH766" s="47"/>
      <c r="AI766" s="47"/>
      <c r="AJ766" s="47"/>
      <c r="AK766" s="47"/>
      <c r="AL766" s="47"/>
      <c r="AM766" s="47"/>
      <c r="AN766" s="47"/>
      <c r="AO766" s="47"/>
    </row>
    <row r="767" spans="1:41" ht="13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  <c r="AB767" s="47"/>
      <c r="AC767" s="47"/>
      <c r="AD767" s="47"/>
      <c r="AE767" s="47"/>
      <c r="AF767" s="47"/>
      <c r="AG767" s="47"/>
      <c r="AH767" s="47"/>
      <c r="AI767" s="47"/>
      <c r="AJ767" s="47"/>
      <c r="AK767" s="47"/>
      <c r="AL767" s="47"/>
      <c r="AM767" s="47"/>
      <c r="AN767" s="47"/>
      <c r="AO767" s="47"/>
    </row>
    <row r="768" spans="1:41" ht="13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  <c r="AB768" s="47"/>
      <c r="AC768" s="47"/>
      <c r="AD768" s="47"/>
      <c r="AE768" s="47"/>
      <c r="AF768" s="47"/>
      <c r="AG768" s="47"/>
      <c r="AH768" s="47"/>
      <c r="AI768" s="47"/>
      <c r="AJ768" s="47"/>
      <c r="AK768" s="47"/>
      <c r="AL768" s="47"/>
      <c r="AM768" s="47"/>
      <c r="AN768" s="47"/>
      <c r="AO768" s="47"/>
    </row>
    <row r="769" spans="1:41" ht="13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  <c r="AB769" s="47"/>
      <c r="AC769" s="47"/>
      <c r="AD769" s="47"/>
      <c r="AE769" s="47"/>
      <c r="AF769" s="47"/>
      <c r="AG769" s="47"/>
      <c r="AH769" s="47"/>
      <c r="AI769" s="47"/>
      <c r="AJ769" s="47"/>
      <c r="AK769" s="47"/>
      <c r="AL769" s="47"/>
      <c r="AM769" s="47"/>
      <c r="AN769" s="47"/>
      <c r="AO769" s="47"/>
    </row>
    <row r="770" spans="1:41" ht="13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  <c r="AB770" s="47"/>
      <c r="AC770" s="47"/>
      <c r="AD770" s="47"/>
      <c r="AE770" s="47"/>
      <c r="AF770" s="47"/>
      <c r="AG770" s="47"/>
      <c r="AH770" s="47"/>
      <c r="AI770" s="47"/>
      <c r="AJ770" s="47"/>
      <c r="AK770" s="47"/>
      <c r="AL770" s="47"/>
      <c r="AM770" s="47"/>
      <c r="AN770" s="47"/>
      <c r="AO770" s="47"/>
    </row>
    <row r="771" spans="1:41" ht="13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  <c r="AB771" s="47"/>
      <c r="AC771" s="47"/>
      <c r="AD771" s="47"/>
      <c r="AE771" s="47"/>
      <c r="AF771" s="47"/>
      <c r="AG771" s="47"/>
      <c r="AH771" s="47"/>
      <c r="AI771" s="47"/>
      <c r="AJ771" s="47"/>
      <c r="AK771" s="47"/>
      <c r="AL771" s="47"/>
      <c r="AM771" s="47"/>
      <c r="AN771" s="47"/>
      <c r="AO771" s="47"/>
    </row>
    <row r="772" spans="1:41" ht="13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  <c r="AB772" s="47"/>
      <c r="AC772" s="47"/>
      <c r="AD772" s="47"/>
      <c r="AE772" s="47"/>
      <c r="AF772" s="47"/>
      <c r="AG772" s="47"/>
      <c r="AH772" s="47"/>
      <c r="AI772" s="47"/>
      <c r="AJ772" s="47"/>
      <c r="AK772" s="47"/>
      <c r="AL772" s="47"/>
      <c r="AM772" s="47"/>
      <c r="AN772" s="47"/>
      <c r="AO772" s="47"/>
    </row>
    <row r="773" spans="1:41" ht="13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  <c r="AB773" s="47"/>
      <c r="AC773" s="47"/>
      <c r="AD773" s="47"/>
      <c r="AE773" s="47"/>
      <c r="AF773" s="47"/>
      <c r="AG773" s="47"/>
      <c r="AH773" s="47"/>
      <c r="AI773" s="47"/>
      <c r="AJ773" s="47"/>
      <c r="AK773" s="47"/>
      <c r="AL773" s="47"/>
      <c r="AM773" s="47"/>
      <c r="AN773" s="47"/>
      <c r="AO773" s="47"/>
    </row>
    <row r="774" spans="1:41" ht="13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  <c r="AB774" s="47"/>
      <c r="AC774" s="47"/>
      <c r="AD774" s="47"/>
      <c r="AE774" s="47"/>
      <c r="AF774" s="47"/>
      <c r="AG774" s="47"/>
      <c r="AH774" s="47"/>
      <c r="AI774" s="47"/>
      <c r="AJ774" s="47"/>
      <c r="AK774" s="47"/>
      <c r="AL774" s="47"/>
      <c r="AM774" s="47"/>
      <c r="AN774" s="47"/>
      <c r="AO774" s="47"/>
    </row>
    <row r="775" spans="1:41" ht="13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  <c r="AB775" s="47"/>
      <c r="AC775" s="47"/>
      <c r="AD775" s="47"/>
      <c r="AE775" s="47"/>
      <c r="AF775" s="47"/>
      <c r="AG775" s="47"/>
      <c r="AH775" s="47"/>
      <c r="AI775" s="47"/>
      <c r="AJ775" s="47"/>
      <c r="AK775" s="47"/>
      <c r="AL775" s="47"/>
      <c r="AM775" s="47"/>
      <c r="AN775" s="47"/>
      <c r="AO775" s="47"/>
    </row>
    <row r="776" spans="1:41" ht="13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  <c r="AB776" s="47"/>
      <c r="AC776" s="47"/>
      <c r="AD776" s="47"/>
      <c r="AE776" s="47"/>
      <c r="AF776" s="47"/>
      <c r="AG776" s="47"/>
      <c r="AH776" s="47"/>
      <c r="AI776" s="47"/>
      <c r="AJ776" s="47"/>
      <c r="AK776" s="47"/>
      <c r="AL776" s="47"/>
      <c r="AM776" s="47"/>
      <c r="AN776" s="47"/>
      <c r="AO776" s="47"/>
    </row>
    <row r="777" spans="1:41" ht="13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  <c r="AB777" s="47"/>
      <c r="AC777" s="47"/>
      <c r="AD777" s="47"/>
      <c r="AE777" s="47"/>
      <c r="AF777" s="47"/>
      <c r="AG777" s="47"/>
      <c r="AH777" s="47"/>
      <c r="AI777" s="47"/>
      <c r="AJ777" s="47"/>
      <c r="AK777" s="47"/>
      <c r="AL777" s="47"/>
      <c r="AM777" s="47"/>
      <c r="AN777" s="47"/>
      <c r="AO777" s="47"/>
    </row>
    <row r="778" spans="1:41" ht="13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  <c r="AB778" s="47"/>
      <c r="AC778" s="47"/>
      <c r="AD778" s="47"/>
      <c r="AE778" s="47"/>
      <c r="AF778" s="47"/>
      <c r="AG778" s="47"/>
      <c r="AH778" s="47"/>
      <c r="AI778" s="47"/>
      <c r="AJ778" s="47"/>
      <c r="AK778" s="47"/>
      <c r="AL778" s="47"/>
      <c r="AM778" s="47"/>
      <c r="AN778" s="47"/>
      <c r="AO778" s="47"/>
    </row>
    <row r="779" spans="1:41" ht="13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  <c r="AB779" s="47"/>
      <c r="AC779" s="47"/>
      <c r="AD779" s="47"/>
      <c r="AE779" s="47"/>
      <c r="AF779" s="47"/>
      <c r="AG779" s="47"/>
      <c r="AH779" s="47"/>
      <c r="AI779" s="47"/>
      <c r="AJ779" s="47"/>
      <c r="AK779" s="47"/>
      <c r="AL779" s="47"/>
      <c r="AM779" s="47"/>
      <c r="AN779" s="47"/>
      <c r="AO779" s="47"/>
    </row>
    <row r="780" spans="1:41" ht="13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7"/>
      <c r="AC780" s="47"/>
      <c r="AD780" s="47"/>
      <c r="AE780" s="47"/>
      <c r="AF780" s="47"/>
      <c r="AG780" s="47"/>
      <c r="AH780" s="47"/>
      <c r="AI780" s="47"/>
      <c r="AJ780" s="47"/>
      <c r="AK780" s="47"/>
      <c r="AL780" s="47"/>
      <c r="AM780" s="47"/>
      <c r="AN780" s="47"/>
      <c r="AO780" s="47"/>
    </row>
    <row r="781" spans="1:41" ht="13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7"/>
      <c r="AC781" s="47"/>
      <c r="AD781" s="47"/>
      <c r="AE781" s="47"/>
      <c r="AF781" s="47"/>
      <c r="AG781" s="47"/>
      <c r="AH781" s="47"/>
      <c r="AI781" s="47"/>
      <c r="AJ781" s="47"/>
      <c r="AK781" s="47"/>
      <c r="AL781" s="47"/>
      <c r="AM781" s="47"/>
      <c r="AN781" s="47"/>
      <c r="AO781" s="47"/>
    </row>
    <row r="782" spans="1:41" ht="13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7"/>
      <c r="AC782" s="47"/>
      <c r="AD782" s="47"/>
      <c r="AE782" s="47"/>
      <c r="AF782" s="47"/>
      <c r="AG782" s="47"/>
      <c r="AH782" s="47"/>
      <c r="AI782" s="47"/>
      <c r="AJ782" s="47"/>
      <c r="AK782" s="47"/>
      <c r="AL782" s="47"/>
      <c r="AM782" s="47"/>
      <c r="AN782" s="47"/>
      <c r="AO782" s="47"/>
    </row>
    <row r="783" spans="1:41" ht="13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7"/>
      <c r="AC783" s="47"/>
      <c r="AD783" s="47"/>
      <c r="AE783" s="47"/>
      <c r="AF783" s="47"/>
      <c r="AG783" s="47"/>
      <c r="AH783" s="47"/>
      <c r="AI783" s="47"/>
      <c r="AJ783" s="47"/>
      <c r="AK783" s="47"/>
      <c r="AL783" s="47"/>
      <c r="AM783" s="47"/>
      <c r="AN783" s="47"/>
      <c r="AO783" s="47"/>
    </row>
    <row r="784" spans="1:41" ht="13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7"/>
      <c r="AC784" s="47"/>
      <c r="AD784" s="47"/>
      <c r="AE784" s="47"/>
      <c r="AF784" s="47"/>
      <c r="AG784" s="47"/>
      <c r="AH784" s="47"/>
      <c r="AI784" s="47"/>
      <c r="AJ784" s="47"/>
      <c r="AK784" s="47"/>
      <c r="AL784" s="47"/>
      <c r="AM784" s="47"/>
      <c r="AN784" s="47"/>
      <c r="AO784" s="47"/>
    </row>
    <row r="785" spans="1:41" ht="13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7"/>
      <c r="AC785" s="47"/>
      <c r="AD785" s="47"/>
      <c r="AE785" s="47"/>
      <c r="AF785" s="47"/>
      <c r="AG785" s="47"/>
      <c r="AH785" s="47"/>
      <c r="AI785" s="47"/>
      <c r="AJ785" s="47"/>
      <c r="AK785" s="47"/>
      <c r="AL785" s="47"/>
      <c r="AM785" s="47"/>
      <c r="AN785" s="47"/>
      <c r="AO785" s="47"/>
    </row>
    <row r="786" spans="1:41" ht="13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7"/>
      <c r="AC786" s="47"/>
      <c r="AD786" s="47"/>
      <c r="AE786" s="47"/>
      <c r="AF786" s="47"/>
      <c r="AG786" s="47"/>
      <c r="AH786" s="47"/>
      <c r="AI786" s="47"/>
      <c r="AJ786" s="47"/>
      <c r="AK786" s="47"/>
      <c r="AL786" s="47"/>
      <c r="AM786" s="47"/>
      <c r="AN786" s="47"/>
      <c r="AO786" s="47"/>
    </row>
    <row r="787" spans="1:41" ht="13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7"/>
      <c r="AC787" s="47"/>
      <c r="AD787" s="47"/>
      <c r="AE787" s="47"/>
      <c r="AF787" s="47"/>
      <c r="AG787" s="47"/>
      <c r="AH787" s="47"/>
      <c r="AI787" s="47"/>
      <c r="AJ787" s="47"/>
      <c r="AK787" s="47"/>
      <c r="AL787" s="47"/>
      <c r="AM787" s="47"/>
      <c r="AN787" s="47"/>
      <c r="AO787" s="47"/>
    </row>
    <row r="788" spans="1:41" ht="13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7"/>
      <c r="AC788" s="47"/>
      <c r="AD788" s="47"/>
      <c r="AE788" s="47"/>
      <c r="AF788" s="47"/>
      <c r="AG788" s="47"/>
      <c r="AH788" s="47"/>
      <c r="AI788" s="47"/>
      <c r="AJ788" s="47"/>
      <c r="AK788" s="47"/>
      <c r="AL788" s="47"/>
      <c r="AM788" s="47"/>
      <c r="AN788" s="47"/>
      <c r="AO788" s="47"/>
    </row>
    <row r="789" spans="1:41" ht="13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7"/>
      <c r="AC789" s="47"/>
      <c r="AD789" s="47"/>
      <c r="AE789" s="47"/>
      <c r="AF789" s="47"/>
      <c r="AG789" s="47"/>
      <c r="AH789" s="47"/>
      <c r="AI789" s="47"/>
      <c r="AJ789" s="47"/>
      <c r="AK789" s="47"/>
      <c r="AL789" s="47"/>
      <c r="AM789" s="47"/>
      <c r="AN789" s="47"/>
      <c r="AO789" s="47"/>
    </row>
    <row r="790" spans="1:41" ht="13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  <c r="AC790" s="47"/>
      <c r="AD790" s="47"/>
      <c r="AE790" s="47"/>
      <c r="AF790" s="47"/>
      <c r="AG790" s="47"/>
      <c r="AH790" s="47"/>
      <c r="AI790" s="47"/>
      <c r="AJ790" s="47"/>
      <c r="AK790" s="47"/>
      <c r="AL790" s="47"/>
      <c r="AM790" s="47"/>
      <c r="AN790" s="47"/>
      <c r="AO790" s="47"/>
    </row>
    <row r="791" spans="1:41" ht="13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7"/>
      <c r="AC791" s="47"/>
      <c r="AD791" s="47"/>
      <c r="AE791" s="47"/>
      <c r="AF791" s="47"/>
      <c r="AG791" s="47"/>
      <c r="AH791" s="47"/>
      <c r="AI791" s="47"/>
      <c r="AJ791" s="47"/>
      <c r="AK791" s="47"/>
      <c r="AL791" s="47"/>
      <c r="AM791" s="47"/>
      <c r="AN791" s="47"/>
      <c r="AO791" s="47"/>
    </row>
    <row r="792" spans="1:41" ht="13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  <c r="AC792" s="47"/>
      <c r="AD792" s="47"/>
      <c r="AE792" s="47"/>
      <c r="AF792" s="47"/>
      <c r="AG792" s="47"/>
      <c r="AH792" s="47"/>
      <c r="AI792" s="47"/>
      <c r="AJ792" s="47"/>
      <c r="AK792" s="47"/>
      <c r="AL792" s="47"/>
      <c r="AM792" s="47"/>
      <c r="AN792" s="47"/>
      <c r="AO792" s="47"/>
    </row>
    <row r="793" spans="1:41" ht="13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7"/>
      <c r="AC793" s="47"/>
      <c r="AD793" s="47"/>
      <c r="AE793" s="47"/>
      <c r="AF793" s="47"/>
      <c r="AG793" s="47"/>
      <c r="AH793" s="47"/>
      <c r="AI793" s="47"/>
      <c r="AJ793" s="47"/>
      <c r="AK793" s="47"/>
      <c r="AL793" s="47"/>
      <c r="AM793" s="47"/>
      <c r="AN793" s="47"/>
      <c r="AO793" s="47"/>
    </row>
    <row r="794" spans="1:41" ht="13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7"/>
      <c r="AC794" s="47"/>
      <c r="AD794" s="47"/>
      <c r="AE794" s="47"/>
      <c r="AF794" s="47"/>
      <c r="AG794" s="47"/>
      <c r="AH794" s="47"/>
      <c r="AI794" s="47"/>
      <c r="AJ794" s="47"/>
      <c r="AK794" s="47"/>
      <c r="AL794" s="47"/>
      <c r="AM794" s="47"/>
      <c r="AN794" s="47"/>
      <c r="AO794" s="47"/>
    </row>
    <row r="795" spans="1:41" ht="13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7"/>
      <c r="AC795" s="47"/>
      <c r="AD795" s="47"/>
      <c r="AE795" s="47"/>
      <c r="AF795" s="47"/>
      <c r="AG795" s="47"/>
      <c r="AH795" s="47"/>
      <c r="AI795" s="47"/>
      <c r="AJ795" s="47"/>
      <c r="AK795" s="47"/>
      <c r="AL795" s="47"/>
      <c r="AM795" s="47"/>
      <c r="AN795" s="47"/>
      <c r="AO795" s="47"/>
    </row>
    <row r="796" spans="1:41" ht="13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7"/>
      <c r="AC796" s="47"/>
      <c r="AD796" s="47"/>
      <c r="AE796" s="47"/>
      <c r="AF796" s="47"/>
      <c r="AG796" s="47"/>
      <c r="AH796" s="47"/>
      <c r="AI796" s="47"/>
      <c r="AJ796" s="47"/>
      <c r="AK796" s="47"/>
      <c r="AL796" s="47"/>
      <c r="AM796" s="47"/>
      <c r="AN796" s="47"/>
      <c r="AO796" s="47"/>
    </row>
    <row r="797" spans="1:41" ht="13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7"/>
      <c r="AC797" s="47"/>
      <c r="AD797" s="47"/>
      <c r="AE797" s="47"/>
      <c r="AF797" s="47"/>
      <c r="AG797" s="47"/>
      <c r="AH797" s="47"/>
      <c r="AI797" s="47"/>
      <c r="AJ797" s="47"/>
      <c r="AK797" s="47"/>
      <c r="AL797" s="47"/>
      <c r="AM797" s="47"/>
      <c r="AN797" s="47"/>
      <c r="AO797" s="47"/>
    </row>
    <row r="798" spans="1:41" ht="13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7"/>
      <c r="AC798" s="47"/>
      <c r="AD798" s="47"/>
      <c r="AE798" s="47"/>
      <c r="AF798" s="47"/>
      <c r="AG798" s="47"/>
      <c r="AH798" s="47"/>
      <c r="AI798" s="47"/>
      <c r="AJ798" s="47"/>
      <c r="AK798" s="47"/>
      <c r="AL798" s="47"/>
      <c r="AM798" s="47"/>
      <c r="AN798" s="47"/>
      <c r="AO798" s="47"/>
    </row>
    <row r="799" spans="1:41" ht="13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7"/>
      <c r="AC799" s="47"/>
      <c r="AD799" s="47"/>
      <c r="AE799" s="47"/>
      <c r="AF799" s="47"/>
      <c r="AG799" s="47"/>
      <c r="AH799" s="47"/>
      <c r="AI799" s="47"/>
      <c r="AJ799" s="47"/>
      <c r="AK799" s="47"/>
      <c r="AL799" s="47"/>
      <c r="AM799" s="47"/>
      <c r="AN799" s="47"/>
      <c r="AO799" s="47"/>
    </row>
    <row r="800" spans="1:41" ht="13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7"/>
      <c r="AC800" s="47"/>
      <c r="AD800" s="47"/>
      <c r="AE800" s="47"/>
      <c r="AF800" s="47"/>
      <c r="AG800" s="47"/>
      <c r="AH800" s="47"/>
      <c r="AI800" s="47"/>
      <c r="AJ800" s="47"/>
      <c r="AK800" s="47"/>
      <c r="AL800" s="47"/>
      <c r="AM800" s="47"/>
      <c r="AN800" s="47"/>
      <c r="AO800" s="47"/>
    </row>
    <row r="801" spans="1:41" ht="13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7"/>
      <c r="AC801" s="47"/>
      <c r="AD801" s="47"/>
      <c r="AE801" s="47"/>
      <c r="AF801" s="47"/>
      <c r="AG801" s="47"/>
      <c r="AH801" s="47"/>
      <c r="AI801" s="47"/>
      <c r="AJ801" s="47"/>
      <c r="AK801" s="47"/>
      <c r="AL801" s="47"/>
      <c r="AM801" s="47"/>
      <c r="AN801" s="47"/>
      <c r="AO801" s="47"/>
    </row>
    <row r="802" spans="1:41" ht="13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  <c r="AC802" s="47"/>
      <c r="AD802" s="47"/>
      <c r="AE802" s="47"/>
      <c r="AF802" s="47"/>
      <c r="AG802" s="47"/>
      <c r="AH802" s="47"/>
      <c r="AI802" s="47"/>
      <c r="AJ802" s="47"/>
      <c r="AK802" s="47"/>
      <c r="AL802" s="47"/>
      <c r="AM802" s="47"/>
      <c r="AN802" s="47"/>
      <c r="AO802" s="47"/>
    </row>
    <row r="803" spans="1:41" ht="13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7"/>
      <c r="AC803" s="47"/>
      <c r="AD803" s="47"/>
      <c r="AE803" s="47"/>
      <c r="AF803" s="47"/>
      <c r="AG803" s="47"/>
      <c r="AH803" s="47"/>
      <c r="AI803" s="47"/>
      <c r="AJ803" s="47"/>
      <c r="AK803" s="47"/>
      <c r="AL803" s="47"/>
      <c r="AM803" s="47"/>
      <c r="AN803" s="47"/>
      <c r="AO803" s="47"/>
    </row>
    <row r="804" spans="1:41" ht="13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7"/>
      <c r="AC804" s="47"/>
      <c r="AD804" s="47"/>
      <c r="AE804" s="47"/>
      <c r="AF804" s="47"/>
      <c r="AG804" s="47"/>
      <c r="AH804" s="47"/>
      <c r="AI804" s="47"/>
      <c r="AJ804" s="47"/>
      <c r="AK804" s="47"/>
      <c r="AL804" s="47"/>
      <c r="AM804" s="47"/>
      <c r="AN804" s="47"/>
      <c r="AO804" s="47"/>
    </row>
    <row r="805" spans="1:41" ht="13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7"/>
      <c r="AC805" s="47"/>
      <c r="AD805" s="47"/>
      <c r="AE805" s="47"/>
      <c r="AF805" s="47"/>
      <c r="AG805" s="47"/>
      <c r="AH805" s="47"/>
      <c r="AI805" s="47"/>
      <c r="AJ805" s="47"/>
      <c r="AK805" s="47"/>
      <c r="AL805" s="47"/>
      <c r="AM805" s="47"/>
      <c r="AN805" s="47"/>
      <c r="AO805" s="47"/>
    </row>
    <row r="806" spans="1:41" ht="13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7"/>
      <c r="AC806" s="47"/>
      <c r="AD806" s="47"/>
      <c r="AE806" s="47"/>
      <c r="AF806" s="47"/>
      <c r="AG806" s="47"/>
      <c r="AH806" s="47"/>
      <c r="AI806" s="47"/>
      <c r="AJ806" s="47"/>
      <c r="AK806" s="47"/>
      <c r="AL806" s="47"/>
      <c r="AM806" s="47"/>
      <c r="AN806" s="47"/>
      <c r="AO806" s="47"/>
    </row>
    <row r="807" spans="1:41" ht="13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7"/>
      <c r="AC807" s="47"/>
      <c r="AD807" s="47"/>
      <c r="AE807" s="47"/>
      <c r="AF807" s="47"/>
      <c r="AG807" s="47"/>
      <c r="AH807" s="47"/>
      <c r="AI807" s="47"/>
      <c r="AJ807" s="47"/>
      <c r="AK807" s="47"/>
      <c r="AL807" s="47"/>
      <c r="AM807" s="47"/>
      <c r="AN807" s="47"/>
      <c r="AO807" s="47"/>
    </row>
    <row r="808" spans="1:41" ht="13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7"/>
      <c r="AC808" s="47"/>
      <c r="AD808" s="47"/>
      <c r="AE808" s="47"/>
      <c r="AF808" s="47"/>
      <c r="AG808" s="47"/>
      <c r="AH808" s="47"/>
      <c r="AI808" s="47"/>
      <c r="AJ808" s="47"/>
      <c r="AK808" s="47"/>
      <c r="AL808" s="47"/>
      <c r="AM808" s="47"/>
      <c r="AN808" s="47"/>
      <c r="AO808" s="47"/>
    </row>
    <row r="809" spans="1:41" ht="13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7"/>
      <c r="AC809" s="47"/>
      <c r="AD809" s="47"/>
      <c r="AE809" s="47"/>
      <c r="AF809" s="47"/>
      <c r="AG809" s="47"/>
      <c r="AH809" s="47"/>
      <c r="AI809" s="47"/>
      <c r="AJ809" s="47"/>
      <c r="AK809" s="47"/>
      <c r="AL809" s="47"/>
      <c r="AM809" s="47"/>
      <c r="AN809" s="47"/>
      <c r="AO809" s="47"/>
    </row>
    <row r="810" spans="1:41" ht="13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7"/>
      <c r="AC810" s="47"/>
      <c r="AD810" s="47"/>
      <c r="AE810" s="47"/>
      <c r="AF810" s="47"/>
      <c r="AG810" s="47"/>
      <c r="AH810" s="47"/>
      <c r="AI810" s="47"/>
      <c r="AJ810" s="47"/>
      <c r="AK810" s="47"/>
      <c r="AL810" s="47"/>
      <c r="AM810" s="47"/>
      <c r="AN810" s="47"/>
      <c r="AO810" s="47"/>
    </row>
    <row r="811" spans="1:41" ht="13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7"/>
      <c r="AC811" s="47"/>
      <c r="AD811" s="47"/>
      <c r="AE811" s="47"/>
      <c r="AF811" s="47"/>
      <c r="AG811" s="47"/>
      <c r="AH811" s="47"/>
      <c r="AI811" s="47"/>
      <c r="AJ811" s="47"/>
      <c r="AK811" s="47"/>
      <c r="AL811" s="47"/>
      <c r="AM811" s="47"/>
      <c r="AN811" s="47"/>
      <c r="AO811" s="47"/>
    </row>
    <row r="812" spans="1:41" ht="13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7"/>
      <c r="AC812" s="47"/>
      <c r="AD812" s="47"/>
      <c r="AE812" s="47"/>
      <c r="AF812" s="47"/>
      <c r="AG812" s="47"/>
      <c r="AH812" s="47"/>
      <c r="AI812" s="47"/>
      <c r="AJ812" s="47"/>
      <c r="AK812" s="47"/>
      <c r="AL812" s="47"/>
      <c r="AM812" s="47"/>
      <c r="AN812" s="47"/>
      <c r="AO812" s="47"/>
    </row>
    <row r="813" spans="1:41" ht="13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  <c r="AC813" s="47"/>
      <c r="AD813" s="47"/>
      <c r="AE813" s="47"/>
      <c r="AF813" s="47"/>
      <c r="AG813" s="47"/>
      <c r="AH813" s="47"/>
      <c r="AI813" s="47"/>
      <c r="AJ813" s="47"/>
      <c r="AK813" s="47"/>
      <c r="AL813" s="47"/>
      <c r="AM813" s="47"/>
      <c r="AN813" s="47"/>
      <c r="AO813" s="47"/>
    </row>
    <row r="814" spans="1:41" ht="13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7"/>
      <c r="AC814" s="47"/>
      <c r="AD814" s="47"/>
      <c r="AE814" s="47"/>
      <c r="AF814" s="47"/>
      <c r="AG814" s="47"/>
      <c r="AH814" s="47"/>
      <c r="AI814" s="47"/>
      <c r="AJ814" s="47"/>
      <c r="AK814" s="47"/>
      <c r="AL814" s="47"/>
      <c r="AM814" s="47"/>
      <c r="AN814" s="47"/>
      <c r="AO814" s="47"/>
    </row>
    <row r="815" spans="1:41" ht="13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7"/>
      <c r="AC815" s="47"/>
      <c r="AD815" s="47"/>
      <c r="AE815" s="47"/>
      <c r="AF815" s="47"/>
      <c r="AG815" s="47"/>
      <c r="AH815" s="47"/>
      <c r="AI815" s="47"/>
      <c r="AJ815" s="47"/>
      <c r="AK815" s="47"/>
      <c r="AL815" s="47"/>
      <c r="AM815" s="47"/>
      <c r="AN815" s="47"/>
      <c r="AO815" s="47"/>
    </row>
    <row r="816" spans="1:41" ht="13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7"/>
      <c r="AC816" s="47"/>
      <c r="AD816" s="47"/>
      <c r="AE816" s="47"/>
      <c r="AF816" s="47"/>
      <c r="AG816" s="47"/>
      <c r="AH816" s="47"/>
      <c r="AI816" s="47"/>
      <c r="AJ816" s="47"/>
      <c r="AK816" s="47"/>
      <c r="AL816" s="47"/>
      <c r="AM816" s="47"/>
      <c r="AN816" s="47"/>
      <c r="AO816" s="47"/>
    </row>
    <row r="817" spans="1:41" ht="13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7"/>
      <c r="AC817" s="47"/>
      <c r="AD817" s="47"/>
      <c r="AE817" s="47"/>
      <c r="AF817" s="47"/>
      <c r="AG817" s="47"/>
      <c r="AH817" s="47"/>
      <c r="AI817" s="47"/>
      <c r="AJ817" s="47"/>
      <c r="AK817" s="47"/>
      <c r="AL817" s="47"/>
      <c r="AM817" s="47"/>
      <c r="AN817" s="47"/>
      <c r="AO817" s="47"/>
    </row>
    <row r="818" spans="1:41" ht="13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7"/>
      <c r="AC818" s="47"/>
      <c r="AD818" s="47"/>
      <c r="AE818" s="47"/>
      <c r="AF818" s="47"/>
      <c r="AG818" s="47"/>
      <c r="AH818" s="47"/>
      <c r="AI818" s="47"/>
      <c r="AJ818" s="47"/>
      <c r="AK818" s="47"/>
      <c r="AL818" s="47"/>
      <c r="AM818" s="47"/>
      <c r="AN818" s="47"/>
      <c r="AO818" s="47"/>
    </row>
    <row r="819" spans="1:41" ht="13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7"/>
      <c r="AC819" s="47"/>
      <c r="AD819" s="47"/>
      <c r="AE819" s="47"/>
      <c r="AF819" s="47"/>
      <c r="AG819" s="47"/>
      <c r="AH819" s="47"/>
      <c r="AI819" s="47"/>
      <c r="AJ819" s="47"/>
      <c r="AK819" s="47"/>
      <c r="AL819" s="47"/>
      <c r="AM819" s="47"/>
      <c r="AN819" s="47"/>
      <c r="AO819" s="47"/>
    </row>
    <row r="820" spans="1:41" ht="13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7"/>
      <c r="AC820" s="47"/>
      <c r="AD820" s="47"/>
      <c r="AE820" s="47"/>
      <c r="AF820" s="47"/>
      <c r="AG820" s="47"/>
      <c r="AH820" s="47"/>
      <c r="AI820" s="47"/>
      <c r="AJ820" s="47"/>
      <c r="AK820" s="47"/>
      <c r="AL820" s="47"/>
      <c r="AM820" s="47"/>
      <c r="AN820" s="47"/>
      <c r="AO820" s="47"/>
    </row>
    <row r="821" spans="1:41" ht="13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7"/>
      <c r="AC821" s="47"/>
      <c r="AD821" s="47"/>
      <c r="AE821" s="47"/>
      <c r="AF821" s="47"/>
      <c r="AG821" s="47"/>
      <c r="AH821" s="47"/>
      <c r="AI821" s="47"/>
      <c r="AJ821" s="47"/>
      <c r="AK821" s="47"/>
      <c r="AL821" s="47"/>
      <c r="AM821" s="47"/>
      <c r="AN821" s="47"/>
      <c r="AO821" s="47"/>
    </row>
    <row r="822" spans="1:41" ht="13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7"/>
      <c r="AC822" s="47"/>
      <c r="AD822" s="47"/>
      <c r="AE822" s="47"/>
      <c r="AF822" s="47"/>
      <c r="AG822" s="47"/>
      <c r="AH822" s="47"/>
      <c r="AI822" s="47"/>
      <c r="AJ822" s="47"/>
      <c r="AK822" s="47"/>
      <c r="AL822" s="47"/>
      <c r="AM822" s="47"/>
      <c r="AN822" s="47"/>
      <c r="AO822" s="47"/>
    </row>
    <row r="823" spans="1:41" ht="13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7"/>
      <c r="AC823" s="47"/>
      <c r="AD823" s="47"/>
      <c r="AE823" s="47"/>
      <c r="AF823" s="47"/>
      <c r="AG823" s="47"/>
      <c r="AH823" s="47"/>
      <c r="AI823" s="47"/>
      <c r="AJ823" s="47"/>
      <c r="AK823" s="47"/>
      <c r="AL823" s="47"/>
      <c r="AM823" s="47"/>
      <c r="AN823" s="47"/>
      <c r="AO823" s="47"/>
    </row>
    <row r="824" spans="1:41" ht="13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7"/>
      <c r="AC824" s="47"/>
      <c r="AD824" s="47"/>
      <c r="AE824" s="47"/>
      <c r="AF824" s="47"/>
      <c r="AG824" s="47"/>
      <c r="AH824" s="47"/>
      <c r="AI824" s="47"/>
      <c r="AJ824" s="47"/>
      <c r="AK824" s="47"/>
      <c r="AL824" s="47"/>
      <c r="AM824" s="47"/>
      <c r="AN824" s="47"/>
      <c r="AO824" s="47"/>
    </row>
    <row r="825" spans="1:41" ht="13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7"/>
      <c r="AC825" s="47"/>
      <c r="AD825" s="47"/>
      <c r="AE825" s="47"/>
      <c r="AF825" s="47"/>
      <c r="AG825" s="47"/>
      <c r="AH825" s="47"/>
      <c r="AI825" s="47"/>
      <c r="AJ825" s="47"/>
      <c r="AK825" s="47"/>
      <c r="AL825" s="47"/>
      <c r="AM825" s="47"/>
      <c r="AN825" s="47"/>
      <c r="AO825" s="47"/>
    </row>
    <row r="826" spans="1:41" ht="13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  <c r="AC826" s="47"/>
      <c r="AD826" s="47"/>
      <c r="AE826" s="47"/>
      <c r="AF826" s="47"/>
      <c r="AG826" s="47"/>
      <c r="AH826" s="47"/>
      <c r="AI826" s="47"/>
      <c r="AJ826" s="47"/>
      <c r="AK826" s="47"/>
      <c r="AL826" s="47"/>
      <c r="AM826" s="47"/>
      <c r="AN826" s="47"/>
      <c r="AO826" s="47"/>
    </row>
    <row r="827" spans="1:41" ht="13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7"/>
      <c r="AC827" s="47"/>
      <c r="AD827" s="47"/>
      <c r="AE827" s="47"/>
      <c r="AF827" s="47"/>
      <c r="AG827" s="47"/>
      <c r="AH827" s="47"/>
      <c r="AI827" s="47"/>
      <c r="AJ827" s="47"/>
      <c r="AK827" s="47"/>
      <c r="AL827" s="47"/>
      <c r="AM827" s="47"/>
      <c r="AN827" s="47"/>
      <c r="AO827" s="47"/>
    </row>
    <row r="828" spans="1:41" ht="13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  <c r="AC828" s="47"/>
      <c r="AD828" s="47"/>
      <c r="AE828" s="47"/>
      <c r="AF828" s="47"/>
      <c r="AG828" s="47"/>
      <c r="AH828" s="47"/>
      <c r="AI828" s="47"/>
      <c r="AJ828" s="47"/>
      <c r="AK828" s="47"/>
      <c r="AL828" s="47"/>
      <c r="AM828" s="47"/>
      <c r="AN828" s="47"/>
      <c r="AO828" s="47"/>
    </row>
    <row r="829" spans="1:41" ht="13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7"/>
      <c r="AC829" s="47"/>
      <c r="AD829" s="47"/>
      <c r="AE829" s="47"/>
      <c r="AF829" s="47"/>
      <c r="AG829" s="47"/>
      <c r="AH829" s="47"/>
      <c r="AI829" s="47"/>
      <c r="AJ829" s="47"/>
      <c r="AK829" s="47"/>
      <c r="AL829" s="47"/>
      <c r="AM829" s="47"/>
      <c r="AN829" s="47"/>
      <c r="AO829" s="47"/>
    </row>
    <row r="830" spans="1:41" ht="13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  <c r="AC830" s="47"/>
      <c r="AD830" s="47"/>
      <c r="AE830" s="47"/>
      <c r="AF830" s="47"/>
      <c r="AG830" s="47"/>
      <c r="AH830" s="47"/>
      <c r="AI830" s="47"/>
      <c r="AJ830" s="47"/>
      <c r="AK830" s="47"/>
      <c r="AL830" s="47"/>
      <c r="AM830" s="47"/>
      <c r="AN830" s="47"/>
      <c r="AO830" s="47"/>
    </row>
    <row r="831" spans="1:41" ht="13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7"/>
      <c r="AC831" s="47"/>
      <c r="AD831" s="47"/>
      <c r="AE831" s="47"/>
      <c r="AF831" s="47"/>
      <c r="AG831" s="47"/>
      <c r="AH831" s="47"/>
      <c r="AI831" s="47"/>
      <c r="AJ831" s="47"/>
      <c r="AK831" s="47"/>
      <c r="AL831" s="47"/>
      <c r="AM831" s="47"/>
      <c r="AN831" s="47"/>
      <c r="AO831" s="47"/>
    </row>
    <row r="832" spans="1:41" ht="13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7"/>
      <c r="AC832" s="47"/>
      <c r="AD832" s="47"/>
      <c r="AE832" s="47"/>
      <c r="AF832" s="47"/>
      <c r="AG832" s="47"/>
      <c r="AH832" s="47"/>
      <c r="AI832" s="47"/>
      <c r="AJ832" s="47"/>
      <c r="AK832" s="47"/>
      <c r="AL832" s="47"/>
      <c r="AM832" s="47"/>
      <c r="AN832" s="47"/>
      <c r="AO832" s="47"/>
    </row>
    <row r="833" spans="1:41" ht="13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7"/>
      <c r="AC833" s="47"/>
      <c r="AD833" s="47"/>
      <c r="AE833" s="47"/>
      <c r="AF833" s="47"/>
      <c r="AG833" s="47"/>
      <c r="AH833" s="47"/>
      <c r="AI833" s="47"/>
      <c r="AJ833" s="47"/>
      <c r="AK833" s="47"/>
      <c r="AL833" s="47"/>
      <c r="AM833" s="47"/>
      <c r="AN833" s="47"/>
      <c r="AO833" s="47"/>
    </row>
    <row r="834" spans="1:41" ht="13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7"/>
      <c r="AC834" s="47"/>
      <c r="AD834" s="47"/>
      <c r="AE834" s="47"/>
      <c r="AF834" s="47"/>
      <c r="AG834" s="47"/>
      <c r="AH834" s="47"/>
      <c r="AI834" s="47"/>
      <c r="AJ834" s="47"/>
      <c r="AK834" s="47"/>
      <c r="AL834" s="47"/>
      <c r="AM834" s="47"/>
      <c r="AN834" s="47"/>
      <c r="AO834" s="47"/>
    </row>
    <row r="835" spans="1:41" ht="13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7"/>
      <c r="AC835" s="47"/>
      <c r="AD835" s="47"/>
      <c r="AE835" s="47"/>
      <c r="AF835" s="47"/>
      <c r="AG835" s="47"/>
      <c r="AH835" s="47"/>
      <c r="AI835" s="47"/>
      <c r="AJ835" s="47"/>
      <c r="AK835" s="47"/>
      <c r="AL835" s="47"/>
      <c r="AM835" s="47"/>
      <c r="AN835" s="47"/>
      <c r="AO835" s="47"/>
    </row>
    <row r="836" spans="1:41" ht="13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7"/>
      <c r="AC836" s="47"/>
      <c r="AD836" s="47"/>
      <c r="AE836" s="47"/>
      <c r="AF836" s="47"/>
      <c r="AG836" s="47"/>
      <c r="AH836" s="47"/>
      <c r="AI836" s="47"/>
      <c r="AJ836" s="47"/>
      <c r="AK836" s="47"/>
      <c r="AL836" s="47"/>
      <c r="AM836" s="47"/>
      <c r="AN836" s="47"/>
      <c r="AO836" s="47"/>
    </row>
    <row r="837" spans="1:41" ht="13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  <c r="AC837" s="47"/>
      <c r="AD837" s="47"/>
      <c r="AE837" s="47"/>
      <c r="AF837" s="47"/>
      <c r="AG837" s="47"/>
      <c r="AH837" s="47"/>
      <c r="AI837" s="47"/>
      <c r="AJ837" s="47"/>
      <c r="AK837" s="47"/>
      <c r="AL837" s="47"/>
      <c r="AM837" s="47"/>
      <c r="AN837" s="47"/>
      <c r="AO837" s="47"/>
    </row>
    <row r="838" spans="1:41" ht="13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7"/>
      <c r="AC838" s="47"/>
      <c r="AD838" s="47"/>
      <c r="AE838" s="47"/>
      <c r="AF838" s="47"/>
      <c r="AG838" s="47"/>
      <c r="AH838" s="47"/>
      <c r="AI838" s="47"/>
      <c r="AJ838" s="47"/>
      <c r="AK838" s="47"/>
      <c r="AL838" s="47"/>
      <c r="AM838" s="47"/>
      <c r="AN838" s="47"/>
      <c r="AO838" s="47"/>
    </row>
    <row r="839" spans="1:41" ht="13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7"/>
      <c r="AC839" s="47"/>
      <c r="AD839" s="47"/>
      <c r="AE839" s="47"/>
      <c r="AF839" s="47"/>
      <c r="AG839" s="47"/>
      <c r="AH839" s="47"/>
      <c r="AI839" s="47"/>
      <c r="AJ839" s="47"/>
      <c r="AK839" s="47"/>
      <c r="AL839" s="47"/>
      <c r="AM839" s="47"/>
      <c r="AN839" s="47"/>
      <c r="AO839" s="47"/>
    </row>
    <row r="840" spans="1:41" ht="13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7"/>
      <c r="AC840" s="47"/>
      <c r="AD840" s="47"/>
      <c r="AE840" s="47"/>
      <c r="AF840" s="47"/>
      <c r="AG840" s="47"/>
      <c r="AH840" s="47"/>
      <c r="AI840" s="47"/>
      <c r="AJ840" s="47"/>
      <c r="AK840" s="47"/>
      <c r="AL840" s="47"/>
      <c r="AM840" s="47"/>
      <c r="AN840" s="47"/>
      <c r="AO840" s="47"/>
    </row>
    <row r="841" spans="1:41" ht="13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7"/>
      <c r="AC841" s="47"/>
      <c r="AD841" s="47"/>
      <c r="AE841" s="47"/>
      <c r="AF841" s="47"/>
      <c r="AG841" s="47"/>
      <c r="AH841" s="47"/>
      <c r="AI841" s="47"/>
      <c r="AJ841" s="47"/>
      <c r="AK841" s="47"/>
      <c r="AL841" s="47"/>
      <c r="AM841" s="47"/>
      <c r="AN841" s="47"/>
      <c r="AO841" s="47"/>
    </row>
    <row r="842" spans="1:41" ht="13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7"/>
      <c r="AC842" s="47"/>
      <c r="AD842" s="47"/>
      <c r="AE842" s="47"/>
      <c r="AF842" s="47"/>
      <c r="AG842" s="47"/>
      <c r="AH842" s="47"/>
      <c r="AI842" s="47"/>
      <c r="AJ842" s="47"/>
      <c r="AK842" s="47"/>
      <c r="AL842" s="47"/>
      <c r="AM842" s="47"/>
      <c r="AN842" s="47"/>
      <c r="AO842" s="47"/>
    </row>
    <row r="843" spans="1:41" ht="13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7"/>
      <c r="AC843" s="47"/>
      <c r="AD843" s="47"/>
      <c r="AE843" s="47"/>
      <c r="AF843" s="47"/>
      <c r="AG843" s="47"/>
      <c r="AH843" s="47"/>
      <c r="AI843" s="47"/>
      <c r="AJ843" s="47"/>
      <c r="AK843" s="47"/>
      <c r="AL843" s="47"/>
      <c r="AM843" s="47"/>
      <c r="AN843" s="47"/>
      <c r="AO843" s="47"/>
    </row>
    <row r="844" spans="1:41" ht="13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7"/>
      <c r="AC844" s="47"/>
      <c r="AD844" s="47"/>
      <c r="AE844" s="47"/>
      <c r="AF844" s="47"/>
      <c r="AG844" s="47"/>
      <c r="AH844" s="47"/>
      <c r="AI844" s="47"/>
      <c r="AJ844" s="47"/>
      <c r="AK844" s="47"/>
      <c r="AL844" s="47"/>
      <c r="AM844" s="47"/>
      <c r="AN844" s="47"/>
      <c r="AO844" s="47"/>
    </row>
    <row r="845" spans="1:41" ht="13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7"/>
      <c r="AC845" s="47"/>
      <c r="AD845" s="47"/>
      <c r="AE845" s="47"/>
      <c r="AF845" s="47"/>
      <c r="AG845" s="47"/>
      <c r="AH845" s="47"/>
      <c r="AI845" s="47"/>
      <c r="AJ845" s="47"/>
      <c r="AK845" s="47"/>
      <c r="AL845" s="47"/>
      <c r="AM845" s="47"/>
      <c r="AN845" s="47"/>
      <c r="AO845" s="47"/>
    </row>
    <row r="846" spans="1:41" ht="13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7"/>
      <c r="AC846" s="47"/>
      <c r="AD846" s="47"/>
      <c r="AE846" s="47"/>
      <c r="AF846" s="47"/>
      <c r="AG846" s="47"/>
      <c r="AH846" s="47"/>
      <c r="AI846" s="47"/>
      <c r="AJ846" s="47"/>
      <c r="AK846" s="47"/>
      <c r="AL846" s="47"/>
      <c r="AM846" s="47"/>
      <c r="AN846" s="47"/>
      <c r="AO846" s="47"/>
    </row>
    <row r="847" spans="1:41" ht="13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7"/>
      <c r="AC847" s="47"/>
      <c r="AD847" s="47"/>
      <c r="AE847" s="47"/>
      <c r="AF847" s="47"/>
      <c r="AG847" s="47"/>
      <c r="AH847" s="47"/>
      <c r="AI847" s="47"/>
      <c r="AJ847" s="47"/>
      <c r="AK847" s="47"/>
      <c r="AL847" s="47"/>
      <c r="AM847" s="47"/>
      <c r="AN847" s="47"/>
      <c r="AO847" s="47"/>
    </row>
    <row r="848" spans="1:41" ht="13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7"/>
      <c r="AC848" s="47"/>
      <c r="AD848" s="47"/>
      <c r="AE848" s="47"/>
      <c r="AF848" s="47"/>
      <c r="AG848" s="47"/>
      <c r="AH848" s="47"/>
      <c r="AI848" s="47"/>
      <c r="AJ848" s="47"/>
      <c r="AK848" s="47"/>
      <c r="AL848" s="47"/>
      <c r="AM848" s="47"/>
      <c r="AN848" s="47"/>
      <c r="AO848" s="47"/>
    </row>
    <row r="849" spans="1:41" ht="13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7"/>
      <c r="AC849" s="47"/>
      <c r="AD849" s="47"/>
      <c r="AE849" s="47"/>
      <c r="AF849" s="47"/>
      <c r="AG849" s="47"/>
      <c r="AH849" s="47"/>
      <c r="AI849" s="47"/>
      <c r="AJ849" s="47"/>
      <c r="AK849" s="47"/>
      <c r="AL849" s="47"/>
      <c r="AM849" s="47"/>
      <c r="AN849" s="47"/>
      <c r="AO849" s="47"/>
    </row>
    <row r="850" spans="1:41" ht="13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7"/>
      <c r="AC850" s="47"/>
      <c r="AD850" s="47"/>
      <c r="AE850" s="47"/>
      <c r="AF850" s="47"/>
      <c r="AG850" s="47"/>
      <c r="AH850" s="47"/>
      <c r="AI850" s="47"/>
      <c r="AJ850" s="47"/>
      <c r="AK850" s="47"/>
      <c r="AL850" s="47"/>
      <c r="AM850" s="47"/>
      <c r="AN850" s="47"/>
      <c r="AO850" s="47"/>
    </row>
    <row r="851" spans="1:41" ht="13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7"/>
      <c r="AC851" s="47"/>
      <c r="AD851" s="47"/>
      <c r="AE851" s="47"/>
      <c r="AF851" s="47"/>
      <c r="AG851" s="47"/>
      <c r="AH851" s="47"/>
      <c r="AI851" s="47"/>
      <c r="AJ851" s="47"/>
      <c r="AK851" s="47"/>
      <c r="AL851" s="47"/>
      <c r="AM851" s="47"/>
      <c r="AN851" s="47"/>
      <c r="AO851" s="47"/>
    </row>
    <row r="852" spans="1:41" ht="13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7"/>
      <c r="AC852" s="47"/>
      <c r="AD852" s="47"/>
      <c r="AE852" s="47"/>
      <c r="AF852" s="47"/>
      <c r="AG852" s="47"/>
      <c r="AH852" s="47"/>
      <c r="AI852" s="47"/>
      <c r="AJ852" s="47"/>
      <c r="AK852" s="47"/>
      <c r="AL852" s="47"/>
      <c r="AM852" s="47"/>
      <c r="AN852" s="47"/>
      <c r="AO852" s="47"/>
    </row>
    <row r="853" spans="1:41" ht="13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7"/>
      <c r="AC853" s="47"/>
      <c r="AD853" s="47"/>
      <c r="AE853" s="47"/>
      <c r="AF853" s="47"/>
      <c r="AG853" s="47"/>
      <c r="AH853" s="47"/>
      <c r="AI853" s="47"/>
      <c r="AJ853" s="47"/>
      <c r="AK853" s="47"/>
      <c r="AL853" s="47"/>
      <c r="AM853" s="47"/>
      <c r="AN853" s="47"/>
      <c r="AO853" s="47"/>
    </row>
    <row r="854" spans="1:41" ht="13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7"/>
      <c r="AC854" s="47"/>
      <c r="AD854" s="47"/>
      <c r="AE854" s="47"/>
      <c r="AF854" s="47"/>
      <c r="AG854" s="47"/>
      <c r="AH854" s="47"/>
      <c r="AI854" s="47"/>
      <c r="AJ854" s="47"/>
      <c r="AK854" s="47"/>
      <c r="AL854" s="47"/>
      <c r="AM854" s="47"/>
      <c r="AN854" s="47"/>
      <c r="AO854" s="47"/>
    </row>
    <row r="855" spans="1:41" ht="13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7"/>
      <c r="AC855" s="47"/>
      <c r="AD855" s="47"/>
      <c r="AE855" s="47"/>
      <c r="AF855" s="47"/>
      <c r="AG855" s="47"/>
      <c r="AH855" s="47"/>
      <c r="AI855" s="47"/>
      <c r="AJ855" s="47"/>
      <c r="AK855" s="47"/>
      <c r="AL855" s="47"/>
      <c r="AM855" s="47"/>
      <c r="AN855" s="47"/>
      <c r="AO855" s="47"/>
    </row>
    <row r="856" spans="1:41" ht="13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7"/>
      <c r="AC856" s="47"/>
      <c r="AD856" s="47"/>
      <c r="AE856" s="47"/>
      <c r="AF856" s="47"/>
      <c r="AG856" s="47"/>
      <c r="AH856" s="47"/>
      <c r="AI856" s="47"/>
      <c r="AJ856" s="47"/>
      <c r="AK856" s="47"/>
      <c r="AL856" s="47"/>
      <c r="AM856" s="47"/>
      <c r="AN856" s="47"/>
      <c r="AO856" s="47"/>
    </row>
    <row r="857" spans="1:41" ht="13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7"/>
      <c r="AC857" s="47"/>
      <c r="AD857" s="47"/>
      <c r="AE857" s="47"/>
      <c r="AF857" s="47"/>
      <c r="AG857" s="47"/>
      <c r="AH857" s="47"/>
      <c r="AI857" s="47"/>
      <c r="AJ857" s="47"/>
      <c r="AK857" s="47"/>
      <c r="AL857" s="47"/>
      <c r="AM857" s="47"/>
      <c r="AN857" s="47"/>
      <c r="AO857" s="47"/>
    </row>
    <row r="858" spans="1:41" ht="13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7"/>
      <c r="AC858" s="47"/>
      <c r="AD858" s="47"/>
      <c r="AE858" s="47"/>
      <c r="AF858" s="47"/>
      <c r="AG858" s="47"/>
      <c r="AH858" s="47"/>
      <c r="AI858" s="47"/>
      <c r="AJ858" s="47"/>
      <c r="AK858" s="47"/>
      <c r="AL858" s="47"/>
      <c r="AM858" s="47"/>
      <c r="AN858" s="47"/>
      <c r="AO858" s="47"/>
    </row>
    <row r="859" spans="1:41" ht="13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7"/>
      <c r="AC859" s="47"/>
      <c r="AD859" s="47"/>
      <c r="AE859" s="47"/>
      <c r="AF859" s="47"/>
      <c r="AG859" s="47"/>
      <c r="AH859" s="47"/>
      <c r="AI859" s="47"/>
      <c r="AJ859" s="47"/>
      <c r="AK859" s="47"/>
      <c r="AL859" s="47"/>
      <c r="AM859" s="47"/>
      <c r="AN859" s="47"/>
      <c r="AO859" s="47"/>
    </row>
    <row r="860" spans="1:41" ht="13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7"/>
      <c r="AC860" s="47"/>
      <c r="AD860" s="47"/>
      <c r="AE860" s="47"/>
      <c r="AF860" s="47"/>
      <c r="AG860" s="47"/>
      <c r="AH860" s="47"/>
      <c r="AI860" s="47"/>
      <c r="AJ860" s="47"/>
      <c r="AK860" s="47"/>
      <c r="AL860" s="47"/>
      <c r="AM860" s="47"/>
      <c r="AN860" s="47"/>
      <c r="AO860" s="47"/>
    </row>
    <row r="861" spans="1:41" ht="13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7"/>
      <c r="AC861" s="47"/>
      <c r="AD861" s="47"/>
      <c r="AE861" s="47"/>
      <c r="AF861" s="47"/>
      <c r="AG861" s="47"/>
      <c r="AH861" s="47"/>
      <c r="AI861" s="47"/>
      <c r="AJ861" s="47"/>
      <c r="AK861" s="47"/>
      <c r="AL861" s="47"/>
      <c r="AM861" s="47"/>
      <c r="AN861" s="47"/>
      <c r="AO861" s="47"/>
    </row>
    <row r="862" spans="1:41" ht="13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7"/>
      <c r="AC862" s="47"/>
      <c r="AD862" s="47"/>
      <c r="AE862" s="47"/>
      <c r="AF862" s="47"/>
      <c r="AG862" s="47"/>
      <c r="AH862" s="47"/>
      <c r="AI862" s="47"/>
      <c r="AJ862" s="47"/>
      <c r="AK862" s="47"/>
      <c r="AL862" s="47"/>
      <c r="AM862" s="47"/>
      <c r="AN862" s="47"/>
      <c r="AO862" s="47"/>
    </row>
    <row r="863" spans="1:41" ht="13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7"/>
      <c r="AC863" s="47"/>
      <c r="AD863" s="47"/>
      <c r="AE863" s="47"/>
      <c r="AF863" s="47"/>
      <c r="AG863" s="47"/>
      <c r="AH863" s="47"/>
      <c r="AI863" s="47"/>
      <c r="AJ863" s="47"/>
      <c r="AK863" s="47"/>
      <c r="AL863" s="47"/>
      <c r="AM863" s="47"/>
      <c r="AN863" s="47"/>
      <c r="AO863" s="47"/>
    </row>
    <row r="864" spans="1:41" ht="13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7"/>
      <c r="AC864" s="47"/>
      <c r="AD864" s="47"/>
      <c r="AE864" s="47"/>
      <c r="AF864" s="47"/>
      <c r="AG864" s="47"/>
      <c r="AH864" s="47"/>
      <c r="AI864" s="47"/>
      <c r="AJ864" s="47"/>
      <c r="AK864" s="47"/>
      <c r="AL864" s="47"/>
      <c r="AM864" s="47"/>
      <c r="AN864" s="47"/>
      <c r="AO864" s="47"/>
    </row>
    <row r="865" spans="1:41" ht="13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7"/>
      <c r="AC865" s="47"/>
      <c r="AD865" s="47"/>
      <c r="AE865" s="47"/>
      <c r="AF865" s="47"/>
      <c r="AG865" s="47"/>
      <c r="AH865" s="47"/>
      <c r="AI865" s="47"/>
      <c r="AJ865" s="47"/>
      <c r="AK865" s="47"/>
      <c r="AL865" s="47"/>
      <c r="AM865" s="47"/>
      <c r="AN865" s="47"/>
      <c r="AO865" s="47"/>
    </row>
    <row r="866" spans="1:41" ht="13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7"/>
      <c r="AC866" s="47"/>
      <c r="AD866" s="47"/>
      <c r="AE866" s="47"/>
      <c r="AF866" s="47"/>
      <c r="AG866" s="47"/>
      <c r="AH866" s="47"/>
      <c r="AI866" s="47"/>
      <c r="AJ866" s="47"/>
      <c r="AK866" s="47"/>
      <c r="AL866" s="47"/>
      <c r="AM866" s="47"/>
      <c r="AN866" s="47"/>
      <c r="AO866" s="47"/>
    </row>
    <row r="867" spans="1:41" ht="13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7"/>
      <c r="AC867" s="47"/>
      <c r="AD867" s="47"/>
      <c r="AE867" s="47"/>
      <c r="AF867" s="47"/>
      <c r="AG867" s="47"/>
      <c r="AH867" s="47"/>
      <c r="AI867" s="47"/>
      <c r="AJ867" s="47"/>
      <c r="AK867" s="47"/>
      <c r="AL867" s="47"/>
      <c r="AM867" s="47"/>
      <c r="AN867" s="47"/>
      <c r="AO867" s="47"/>
    </row>
    <row r="868" spans="1:41" ht="13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7"/>
      <c r="AC868" s="47"/>
      <c r="AD868" s="47"/>
      <c r="AE868" s="47"/>
      <c r="AF868" s="47"/>
      <c r="AG868" s="47"/>
      <c r="AH868" s="47"/>
      <c r="AI868" s="47"/>
      <c r="AJ868" s="47"/>
      <c r="AK868" s="47"/>
      <c r="AL868" s="47"/>
      <c r="AM868" s="47"/>
      <c r="AN868" s="47"/>
      <c r="AO868" s="47"/>
    </row>
    <row r="869" spans="1:41" ht="13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7"/>
      <c r="AC869" s="47"/>
      <c r="AD869" s="47"/>
      <c r="AE869" s="47"/>
      <c r="AF869" s="47"/>
      <c r="AG869" s="47"/>
      <c r="AH869" s="47"/>
      <c r="AI869" s="47"/>
      <c r="AJ869" s="47"/>
      <c r="AK869" s="47"/>
      <c r="AL869" s="47"/>
      <c r="AM869" s="47"/>
      <c r="AN869" s="47"/>
      <c r="AO869" s="47"/>
    </row>
    <row r="870" spans="1:41" ht="13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7"/>
      <c r="AC870" s="47"/>
      <c r="AD870" s="47"/>
      <c r="AE870" s="47"/>
      <c r="AF870" s="47"/>
      <c r="AG870" s="47"/>
      <c r="AH870" s="47"/>
      <c r="AI870" s="47"/>
      <c r="AJ870" s="47"/>
      <c r="AK870" s="47"/>
      <c r="AL870" s="47"/>
      <c r="AM870" s="47"/>
      <c r="AN870" s="47"/>
      <c r="AO870" s="47"/>
    </row>
    <row r="871" spans="1:41" ht="13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7"/>
      <c r="AC871" s="47"/>
      <c r="AD871" s="47"/>
      <c r="AE871" s="47"/>
      <c r="AF871" s="47"/>
      <c r="AG871" s="47"/>
      <c r="AH871" s="47"/>
      <c r="AI871" s="47"/>
      <c r="AJ871" s="47"/>
      <c r="AK871" s="47"/>
      <c r="AL871" s="47"/>
      <c r="AM871" s="47"/>
      <c r="AN871" s="47"/>
      <c r="AO871" s="47"/>
    </row>
    <row r="872" spans="1:41" ht="13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7"/>
      <c r="AC872" s="47"/>
      <c r="AD872" s="47"/>
      <c r="AE872" s="47"/>
      <c r="AF872" s="47"/>
      <c r="AG872" s="47"/>
      <c r="AH872" s="47"/>
      <c r="AI872" s="47"/>
      <c r="AJ872" s="47"/>
      <c r="AK872" s="47"/>
      <c r="AL872" s="47"/>
      <c r="AM872" s="47"/>
      <c r="AN872" s="47"/>
      <c r="AO872" s="47"/>
    </row>
    <row r="873" spans="1:41" ht="13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7"/>
      <c r="AC873" s="47"/>
      <c r="AD873" s="47"/>
      <c r="AE873" s="47"/>
      <c r="AF873" s="47"/>
      <c r="AG873" s="47"/>
      <c r="AH873" s="47"/>
      <c r="AI873" s="47"/>
      <c r="AJ873" s="47"/>
      <c r="AK873" s="47"/>
      <c r="AL873" s="47"/>
      <c r="AM873" s="47"/>
      <c r="AN873" s="47"/>
      <c r="AO873" s="47"/>
    </row>
    <row r="874" spans="1:41" ht="13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7"/>
      <c r="AC874" s="47"/>
      <c r="AD874" s="47"/>
      <c r="AE874" s="47"/>
      <c r="AF874" s="47"/>
      <c r="AG874" s="47"/>
      <c r="AH874" s="47"/>
      <c r="AI874" s="47"/>
      <c r="AJ874" s="47"/>
      <c r="AK874" s="47"/>
      <c r="AL874" s="47"/>
      <c r="AM874" s="47"/>
      <c r="AN874" s="47"/>
      <c r="AO874" s="47"/>
    </row>
    <row r="875" spans="1:41" ht="13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7"/>
      <c r="AC875" s="47"/>
      <c r="AD875" s="47"/>
      <c r="AE875" s="47"/>
      <c r="AF875" s="47"/>
      <c r="AG875" s="47"/>
      <c r="AH875" s="47"/>
      <c r="AI875" s="47"/>
      <c r="AJ875" s="47"/>
      <c r="AK875" s="47"/>
      <c r="AL875" s="47"/>
      <c r="AM875" s="47"/>
      <c r="AN875" s="47"/>
      <c r="AO875" s="47"/>
    </row>
    <row r="876" spans="1:41" ht="13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7"/>
      <c r="AC876" s="47"/>
      <c r="AD876" s="47"/>
      <c r="AE876" s="47"/>
      <c r="AF876" s="47"/>
      <c r="AG876" s="47"/>
      <c r="AH876" s="47"/>
      <c r="AI876" s="47"/>
      <c r="AJ876" s="47"/>
      <c r="AK876" s="47"/>
      <c r="AL876" s="47"/>
      <c r="AM876" s="47"/>
      <c r="AN876" s="47"/>
      <c r="AO876" s="47"/>
    </row>
    <row r="877" spans="1:41" ht="13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7"/>
      <c r="AC877" s="47"/>
      <c r="AD877" s="47"/>
      <c r="AE877" s="47"/>
      <c r="AF877" s="47"/>
      <c r="AG877" s="47"/>
      <c r="AH877" s="47"/>
      <c r="AI877" s="47"/>
      <c r="AJ877" s="47"/>
      <c r="AK877" s="47"/>
      <c r="AL877" s="47"/>
      <c r="AM877" s="47"/>
      <c r="AN877" s="47"/>
      <c r="AO877" s="47"/>
    </row>
    <row r="878" spans="1:41" ht="13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7"/>
      <c r="AC878" s="47"/>
      <c r="AD878" s="47"/>
      <c r="AE878" s="47"/>
      <c r="AF878" s="47"/>
      <c r="AG878" s="47"/>
      <c r="AH878" s="47"/>
      <c r="AI878" s="47"/>
      <c r="AJ878" s="47"/>
      <c r="AK878" s="47"/>
      <c r="AL878" s="47"/>
      <c r="AM878" s="47"/>
      <c r="AN878" s="47"/>
      <c r="AO878" s="47"/>
    </row>
    <row r="879" spans="1:41" ht="13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7"/>
      <c r="AC879" s="47"/>
      <c r="AD879" s="47"/>
      <c r="AE879" s="47"/>
      <c r="AF879" s="47"/>
      <c r="AG879" s="47"/>
      <c r="AH879" s="47"/>
      <c r="AI879" s="47"/>
      <c r="AJ879" s="47"/>
      <c r="AK879" s="47"/>
      <c r="AL879" s="47"/>
      <c r="AM879" s="47"/>
      <c r="AN879" s="47"/>
      <c r="AO879" s="47"/>
    </row>
    <row r="880" spans="1:41" ht="13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7"/>
      <c r="AC880" s="47"/>
      <c r="AD880" s="47"/>
      <c r="AE880" s="47"/>
      <c r="AF880" s="47"/>
      <c r="AG880" s="47"/>
      <c r="AH880" s="47"/>
      <c r="AI880" s="47"/>
      <c r="AJ880" s="47"/>
      <c r="AK880" s="47"/>
      <c r="AL880" s="47"/>
      <c r="AM880" s="47"/>
      <c r="AN880" s="47"/>
      <c r="AO880" s="47"/>
    </row>
    <row r="881" spans="1:41" ht="13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7"/>
      <c r="AC881" s="47"/>
      <c r="AD881" s="47"/>
      <c r="AE881" s="47"/>
      <c r="AF881" s="47"/>
      <c r="AG881" s="47"/>
      <c r="AH881" s="47"/>
      <c r="AI881" s="47"/>
      <c r="AJ881" s="47"/>
      <c r="AK881" s="47"/>
      <c r="AL881" s="47"/>
      <c r="AM881" s="47"/>
      <c r="AN881" s="47"/>
      <c r="AO881" s="47"/>
    </row>
    <row r="882" spans="1:41" ht="13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7"/>
      <c r="AC882" s="47"/>
      <c r="AD882" s="47"/>
      <c r="AE882" s="47"/>
      <c r="AF882" s="47"/>
      <c r="AG882" s="47"/>
      <c r="AH882" s="47"/>
      <c r="AI882" s="47"/>
      <c r="AJ882" s="47"/>
      <c r="AK882" s="47"/>
      <c r="AL882" s="47"/>
      <c r="AM882" s="47"/>
      <c r="AN882" s="47"/>
      <c r="AO882" s="47"/>
    </row>
    <row r="883" spans="1:41" ht="13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7"/>
      <c r="AC883" s="47"/>
      <c r="AD883" s="47"/>
      <c r="AE883" s="47"/>
      <c r="AF883" s="47"/>
      <c r="AG883" s="47"/>
      <c r="AH883" s="47"/>
      <c r="AI883" s="47"/>
      <c r="AJ883" s="47"/>
      <c r="AK883" s="47"/>
      <c r="AL883" s="47"/>
      <c r="AM883" s="47"/>
      <c r="AN883" s="47"/>
      <c r="AO883" s="47"/>
    </row>
    <row r="884" spans="1:41" ht="13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7"/>
      <c r="AC884" s="47"/>
      <c r="AD884" s="47"/>
      <c r="AE884" s="47"/>
      <c r="AF884" s="47"/>
      <c r="AG884" s="47"/>
      <c r="AH884" s="47"/>
      <c r="AI884" s="47"/>
      <c r="AJ884" s="47"/>
      <c r="AK884" s="47"/>
      <c r="AL884" s="47"/>
      <c r="AM884" s="47"/>
      <c r="AN884" s="47"/>
      <c r="AO884" s="47"/>
    </row>
    <row r="885" spans="1:41" ht="13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7"/>
      <c r="AC885" s="47"/>
      <c r="AD885" s="47"/>
      <c r="AE885" s="47"/>
      <c r="AF885" s="47"/>
      <c r="AG885" s="47"/>
      <c r="AH885" s="47"/>
      <c r="AI885" s="47"/>
      <c r="AJ885" s="47"/>
      <c r="AK885" s="47"/>
      <c r="AL885" s="47"/>
      <c r="AM885" s="47"/>
      <c r="AN885" s="47"/>
      <c r="AO885" s="47"/>
    </row>
    <row r="886" spans="1:41" ht="13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7"/>
      <c r="AC886" s="47"/>
      <c r="AD886" s="47"/>
      <c r="AE886" s="47"/>
      <c r="AF886" s="47"/>
      <c r="AG886" s="47"/>
      <c r="AH886" s="47"/>
      <c r="AI886" s="47"/>
      <c r="AJ886" s="47"/>
      <c r="AK886" s="47"/>
      <c r="AL886" s="47"/>
      <c r="AM886" s="47"/>
      <c r="AN886" s="47"/>
      <c r="AO886" s="47"/>
    </row>
    <row r="887" spans="1:41" ht="13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7"/>
      <c r="AC887" s="47"/>
      <c r="AD887" s="47"/>
      <c r="AE887" s="47"/>
      <c r="AF887" s="47"/>
      <c r="AG887" s="47"/>
      <c r="AH887" s="47"/>
      <c r="AI887" s="47"/>
      <c r="AJ887" s="47"/>
      <c r="AK887" s="47"/>
      <c r="AL887" s="47"/>
      <c r="AM887" s="47"/>
      <c r="AN887" s="47"/>
      <c r="AO887" s="47"/>
    </row>
    <row r="888" spans="1:41" ht="13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7"/>
      <c r="AC888" s="47"/>
      <c r="AD888" s="47"/>
      <c r="AE888" s="47"/>
      <c r="AF888" s="47"/>
      <c r="AG888" s="47"/>
      <c r="AH888" s="47"/>
      <c r="AI888" s="47"/>
      <c r="AJ888" s="47"/>
      <c r="AK888" s="47"/>
      <c r="AL888" s="47"/>
      <c r="AM888" s="47"/>
      <c r="AN888" s="47"/>
      <c r="AO888" s="47"/>
    </row>
    <row r="889" spans="1:41" ht="13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7"/>
      <c r="AC889" s="47"/>
      <c r="AD889" s="47"/>
      <c r="AE889" s="47"/>
      <c r="AF889" s="47"/>
      <c r="AG889" s="47"/>
      <c r="AH889" s="47"/>
      <c r="AI889" s="47"/>
      <c r="AJ889" s="47"/>
      <c r="AK889" s="47"/>
      <c r="AL889" s="47"/>
      <c r="AM889" s="47"/>
      <c r="AN889" s="47"/>
      <c r="AO889" s="47"/>
    </row>
    <row r="890" spans="1:41" ht="13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7"/>
      <c r="AC890" s="47"/>
      <c r="AD890" s="47"/>
      <c r="AE890" s="47"/>
      <c r="AF890" s="47"/>
      <c r="AG890" s="47"/>
      <c r="AH890" s="47"/>
      <c r="AI890" s="47"/>
      <c r="AJ890" s="47"/>
      <c r="AK890" s="47"/>
      <c r="AL890" s="47"/>
      <c r="AM890" s="47"/>
      <c r="AN890" s="47"/>
      <c r="AO890" s="47"/>
    </row>
    <row r="891" spans="1:41" ht="13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7"/>
      <c r="AC891" s="47"/>
      <c r="AD891" s="47"/>
      <c r="AE891" s="47"/>
      <c r="AF891" s="47"/>
      <c r="AG891" s="47"/>
      <c r="AH891" s="47"/>
      <c r="AI891" s="47"/>
      <c r="AJ891" s="47"/>
      <c r="AK891" s="47"/>
      <c r="AL891" s="47"/>
      <c r="AM891" s="47"/>
      <c r="AN891" s="47"/>
      <c r="AO891" s="47"/>
    </row>
    <row r="892" spans="1:41" ht="13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7"/>
      <c r="AC892" s="47"/>
      <c r="AD892" s="47"/>
      <c r="AE892" s="47"/>
      <c r="AF892" s="47"/>
      <c r="AG892" s="47"/>
      <c r="AH892" s="47"/>
      <c r="AI892" s="47"/>
      <c r="AJ892" s="47"/>
      <c r="AK892" s="47"/>
      <c r="AL892" s="47"/>
      <c r="AM892" s="47"/>
      <c r="AN892" s="47"/>
      <c r="AO892" s="47"/>
    </row>
    <row r="893" spans="1:41" ht="13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7"/>
      <c r="AC893" s="47"/>
      <c r="AD893" s="47"/>
      <c r="AE893" s="47"/>
      <c r="AF893" s="47"/>
      <c r="AG893" s="47"/>
      <c r="AH893" s="47"/>
      <c r="AI893" s="47"/>
      <c r="AJ893" s="47"/>
      <c r="AK893" s="47"/>
      <c r="AL893" s="47"/>
      <c r="AM893" s="47"/>
      <c r="AN893" s="47"/>
      <c r="AO893" s="47"/>
    </row>
    <row r="894" spans="1:41" ht="13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7"/>
      <c r="AC894" s="47"/>
      <c r="AD894" s="47"/>
      <c r="AE894" s="47"/>
      <c r="AF894" s="47"/>
      <c r="AG894" s="47"/>
      <c r="AH894" s="47"/>
      <c r="AI894" s="47"/>
      <c r="AJ894" s="47"/>
      <c r="AK894" s="47"/>
      <c r="AL894" s="47"/>
      <c r="AM894" s="47"/>
      <c r="AN894" s="47"/>
      <c r="AO894" s="47"/>
    </row>
    <row r="895" spans="1:41" ht="13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7"/>
      <c r="AC895" s="47"/>
      <c r="AD895" s="47"/>
      <c r="AE895" s="47"/>
      <c r="AF895" s="47"/>
      <c r="AG895" s="47"/>
      <c r="AH895" s="47"/>
      <c r="AI895" s="47"/>
      <c r="AJ895" s="47"/>
      <c r="AK895" s="47"/>
      <c r="AL895" s="47"/>
      <c r="AM895" s="47"/>
      <c r="AN895" s="47"/>
      <c r="AO895" s="47"/>
    </row>
    <row r="896" spans="1:41" ht="13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7"/>
      <c r="AC896" s="47"/>
      <c r="AD896" s="47"/>
      <c r="AE896" s="47"/>
      <c r="AF896" s="47"/>
      <c r="AG896" s="47"/>
      <c r="AH896" s="47"/>
      <c r="AI896" s="47"/>
      <c r="AJ896" s="47"/>
      <c r="AK896" s="47"/>
      <c r="AL896" s="47"/>
      <c r="AM896" s="47"/>
      <c r="AN896" s="47"/>
      <c r="AO896" s="47"/>
    </row>
    <row r="897" spans="1:41" ht="13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7"/>
      <c r="AC897" s="47"/>
      <c r="AD897" s="47"/>
      <c r="AE897" s="47"/>
      <c r="AF897" s="47"/>
      <c r="AG897" s="47"/>
      <c r="AH897" s="47"/>
      <c r="AI897" s="47"/>
      <c r="AJ897" s="47"/>
      <c r="AK897" s="47"/>
      <c r="AL897" s="47"/>
      <c r="AM897" s="47"/>
      <c r="AN897" s="47"/>
      <c r="AO897" s="47"/>
    </row>
    <row r="898" spans="1:41" ht="13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7"/>
      <c r="AC898" s="47"/>
      <c r="AD898" s="47"/>
      <c r="AE898" s="47"/>
      <c r="AF898" s="47"/>
      <c r="AG898" s="47"/>
      <c r="AH898" s="47"/>
      <c r="AI898" s="47"/>
      <c r="AJ898" s="47"/>
      <c r="AK898" s="47"/>
      <c r="AL898" s="47"/>
      <c r="AM898" s="47"/>
      <c r="AN898" s="47"/>
      <c r="AO898" s="47"/>
    </row>
    <row r="899" spans="1:41" ht="13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7"/>
      <c r="AC899" s="47"/>
      <c r="AD899" s="47"/>
      <c r="AE899" s="47"/>
      <c r="AF899" s="47"/>
      <c r="AG899" s="47"/>
      <c r="AH899" s="47"/>
      <c r="AI899" s="47"/>
      <c r="AJ899" s="47"/>
      <c r="AK899" s="47"/>
      <c r="AL899" s="47"/>
      <c r="AM899" s="47"/>
      <c r="AN899" s="47"/>
      <c r="AO899" s="47"/>
    </row>
    <row r="900" spans="1:41" ht="13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7"/>
      <c r="AC900" s="47"/>
      <c r="AD900" s="47"/>
      <c r="AE900" s="47"/>
      <c r="AF900" s="47"/>
      <c r="AG900" s="47"/>
      <c r="AH900" s="47"/>
      <c r="AI900" s="47"/>
      <c r="AJ900" s="47"/>
      <c r="AK900" s="47"/>
      <c r="AL900" s="47"/>
      <c r="AM900" s="47"/>
      <c r="AN900" s="47"/>
      <c r="AO900" s="47"/>
    </row>
    <row r="901" spans="1:41" ht="13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7"/>
      <c r="AC901" s="47"/>
      <c r="AD901" s="47"/>
      <c r="AE901" s="47"/>
      <c r="AF901" s="47"/>
      <c r="AG901" s="47"/>
      <c r="AH901" s="47"/>
      <c r="AI901" s="47"/>
      <c r="AJ901" s="47"/>
      <c r="AK901" s="47"/>
      <c r="AL901" s="47"/>
      <c r="AM901" s="47"/>
      <c r="AN901" s="47"/>
      <c r="AO901" s="47"/>
    </row>
    <row r="902" spans="1:41" ht="13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7"/>
      <c r="AC902" s="47"/>
      <c r="AD902" s="47"/>
      <c r="AE902" s="47"/>
      <c r="AF902" s="47"/>
      <c r="AG902" s="47"/>
      <c r="AH902" s="47"/>
      <c r="AI902" s="47"/>
      <c r="AJ902" s="47"/>
      <c r="AK902" s="47"/>
      <c r="AL902" s="47"/>
      <c r="AM902" s="47"/>
      <c r="AN902" s="47"/>
      <c r="AO902" s="47"/>
    </row>
    <row r="903" spans="1:41" ht="13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7"/>
      <c r="AC903" s="47"/>
      <c r="AD903" s="47"/>
      <c r="AE903" s="47"/>
      <c r="AF903" s="47"/>
      <c r="AG903" s="47"/>
      <c r="AH903" s="47"/>
      <c r="AI903" s="47"/>
      <c r="AJ903" s="47"/>
      <c r="AK903" s="47"/>
      <c r="AL903" s="47"/>
      <c r="AM903" s="47"/>
      <c r="AN903" s="47"/>
      <c r="AO903" s="47"/>
    </row>
    <row r="904" spans="1:41" ht="13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7"/>
      <c r="AC904" s="47"/>
      <c r="AD904" s="47"/>
      <c r="AE904" s="47"/>
      <c r="AF904" s="47"/>
      <c r="AG904" s="47"/>
      <c r="AH904" s="47"/>
      <c r="AI904" s="47"/>
      <c r="AJ904" s="47"/>
      <c r="AK904" s="47"/>
      <c r="AL904" s="47"/>
      <c r="AM904" s="47"/>
      <c r="AN904" s="47"/>
      <c r="AO904" s="47"/>
    </row>
    <row r="905" spans="1:41" ht="13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7"/>
      <c r="AC905" s="47"/>
      <c r="AD905" s="47"/>
      <c r="AE905" s="47"/>
      <c r="AF905" s="47"/>
      <c r="AG905" s="47"/>
      <c r="AH905" s="47"/>
      <c r="AI905" s="47"/>
      <c r="AJ905" s="47"/>
      <c r="AK905" s="47"/>
      <c r="AL905" s="47"/>
      <c r="AM905" s="47"/>
      <c r="AN905" s="47"/>
      <c r="AO905" s="47"/>
    </row>
    <row r="906" spans="1:41" ht="13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7"/>
      <c r="AC906" s="47"/>
      <c r="AD906" s="47"/>
      <c r="AE906" s="47"/>
      <c r="AF906" s="47"/>
      <c r="AG906" s="47"/>
      <c r="AH906" s="47"/>
      <c r="AI906" s="47"/>
      <c r="AJ906" s="47"/>
      <c r="AK906" s="47"/>
      <c r="AL906" s="47"/>
      <c r="AM906" s="47"/>
      <c r="AN906" s="47"/>
      <c r="AO906" s="47"/>
    </row>
    <row r="907" spans="1:41" ht="13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7"/>
      <c r="AC907" s="47"/>
      <c r="AD907" s="47"/>
      <c r="AE907" s="47"/>
      <c r="AF907" s="47"/>
      <c r="AG907" s="47"/>
      <c r="AH907" s="47"/>
      <c r="AI907" s="47"/>
      <c r="AJ907" s="47"/>
      <c r="AK907" s="47"/>
      <c r="AL907" s="47"/>
      <c r="AM907" s="47"/>
      <c r="AN907" s="47"/>
      <c r="AO907" s="47"/>
    </row>
    <row r="908" spans="1:41" ht="13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7"/>
      <c r="AC908" s="47"/>
      <c r="AD908" s="47"/>
      <c r="AE908" s="47"/>
      <c r="AF908" s="47"/>
      <c r="AG908" s="47"/>
      <c r="AH908" s="47"/>
      <c r="AI908" s="47"/>
      <c r="AJ908" s="47"/>
      <c r="AK908" s="47"/>
      <c r="AL908" s="47"/>
      <c r="AM908" s="47"/>
      <c r="AN908" s="47"/>
      <c r="AO908" s="47"/>
    </row>
    <row r="909" spans="1:41" ht="13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7"/>
      <c r="AC909" s="47"/>
      <c r="AD909" s="47"/>
      <c r="AE909" s="47"/>
      <c r="AF909" s="47"/>
      <c r="AG909" s="47"/>
      <c r="AH909" s="47"/>
      <c r="AI909" s="47"/>
      <c r="AJ909" s="47"/>
      <c r="AK909" s="47"/>
      <c r="AL909" s="47"/>
      <c r="AM909" s="47"/>
      <c r="AN909" s="47"/>
      <c r="AO909" s="47"/>
    </row>
    <row r="910" spans="1:41" ht="13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7"/>
      <c r="AC910" s="47"/>
      <c r="AD910" s="47"/>
      <c r="AE910" s="47"/>
      <c r="AF910" s="47"/>
      <c r="AG910" s="47"/>
      <c r="AH910" s="47"/>
      <c r="AI910" s="47"/>
      <c r="AJ910" s="47"/>
      <c r="AK910" s="47"/>
      <c r="AL910" s="47"/>
      <c r="AM910" s="47"/>
      <c r="AN910" s="47"/>
      <c r="AO910" s="47"/>
    </row>
    <row r="911" spans="1:41" ht="13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7"/>
      <c r="AC911" s="47"/>
      <c r="AD911" s="47"/>
      <c r="AE911" s="47"/>
      <c r="AF911" s="47"/>
      <c r="AG911" s="47"/>
      <c r="AH911" s="47"/>
      <c r="AI911" s="47"/>
      <c r="AJ911" s="47"/>
      <c r="AK911" s="47"/>
      <c r="AL911" s="47"/>
      <c r="AM911" s="47"/>
      <c r="AN911" s="47"/>
      <c r="AO911" s="47"/>
    </row>
    <row r="912" spans="1:41" ht="13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7"/>
      <c r="AC912" s="47"/>
      <c r="AD912" s="47"/>
      <c r="AE912" s="47"/>
      <c r="AF912" s="47"/>
      <c r="AG912" s="47"/>
      <c r="AH912" s="47"/>
      <c r="AI912" s="47"/>
      <c r="AJ912" s="47"/>
      <c r="AK912" s="47"/>
      <c r="AL912" s="47"/>
      <c r="AM912" s="47"/>
      <c r="AN912" s="47"/>
      <c r="AO912" s="47"/>
    </row>
    <row r="913" spans="1:41" ht="13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7"/>
      <c r="AC913" s="47"/>
      <c r="AD913" s="47"/>
      <c r="AE913" s="47"/>
      <c r="AF913" s="47"/>
      <c r="AG913" s="47"/>
      <c r="AH913" s="47"/>
      <c r="AI913" s="47"/>
      <c r="AJ913" s="47"/>
      <c r="AK913" s="47"/>
      <c r="AL913" s="47"/>
      <c r="AM913" s="47"/>
      <c r="AN913" s="47"/>
      <c r="AO913" s="47"/>
    </row>
    <row r="914" spans="1:41" ht="13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7"/>
      <c r="AC914" s="47"/>
      <c r="AD914" s="47"/>
      <c r="AE914" s="47"/>
      <c r="AF914" s="47"/>
      <c r="AG914" s="47"/>
      <c r="AH914" s="47"/>
      <c r="AI914" s="47"/>
      <c r="AJ914" s="47"/>
      <c r="AK914" s="47"/>
      <c r="AL914" s="47"/>
      <c r="AM914" s="47"/>
      <c r="AN914" s="47"/>
      <c r="AO914" s="47"/>
    </row>
    <row r="915" spans="1:41" ht="13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7"/>
      <c r="AC915" s="47"/>
      <c r="AD915" s="47"/>
      <c r="AE915" s="47"/>
      <c r="AF915" s="47"/>
      <c r="AG915" s="47"/>
      <c r="AH915" s="47"/>
      <c r="AI915" s="47"/>
      <c r="AJ915" s="47"/>
      <c r="AK915" s="47"/>
      <c r="AL915" s="47"/>
      <c r="AM915" s="47"/>
      <c r="AN915" s="47"/>
      <c r="AO915" s="47"/>
    </row>
    <row r="916" spans="1:41" ht="13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7"/>
      <c r="AC916" s="47"/>
      <c r="AD916" s="47"/>
      <c r="AE916" s="47"/>
      <c r="AF916" s="47"/>
      <c r="AG916" s="47"/>
      <c r="AH916" s="47"/>
      <c r="AI916" s="47"/>
      <c r="AJ916" s="47"/>
      <c r="AK916" s="47"/>
      <c r="AL916" s="47"/>
      <c r="AM916" s="47"/>
      <c r="AN916" s="47"/>
      <c r="AO916" s="47"/>
    </row>
    <row r="917" spans="1:41" ht="13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7"/>
      <c r="AC917" s="47"/>
      <c r="AD917" s="47"/>
      <c r="AE917" s="47"/>
      <c r="AF917" s="47"/>
      <c r="AG917" s="47"/>
      <c r="AH917" s="47"/>
      <c r="AI917" s="47"/>
      <c r="AJ917" s="47"/>
      <c r="AK917" s="47"/>
      <c r="AL917" s="47"/>
      <c r="AM917" s="47"/>
      <c r="AN917" s="47"/>
      <c r="AO917" s="47"/>
    </row>
    <row r="918" spans="1:41" ht="13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  <c r="AB918" s="47"/>
      <c r="AC918" s="47"/>
      <c r="AD918" s="47"/>
      <c r="AE918" s="47"/>
      <c r="AF918" s="47"/>
      <c r="AG918" s="47"/>
      <c r="AH918" s="47"/>
      <c r="AI918" s="47"/>
      <c r="AJ918" s="47"/>
      <c r="AK918" s="47"/>
      <c r="AL918" s="47"/>
      <c r="AM918" s="47"/>
      <c r="AN918" s="47"/>
      <c r="AO918" s="47"/>
    </row>
    <row r="919" spans="1:41" ht="13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  <c r="AB919" s="47"/>
      <c r="AC919" s="47"/>
      <c r="AD919" s="47"/>
      <c r="AE919" s="47"/>
      <c r="AF919" s="47"/>
      <c r="AG919" s="47"/>
      <c r="AH919" s="47"/>
      <c r="AI919" s="47"/>
      <c r="AJ919" s="47"/>
      <c r="AK919" s="47"/>
      <c r="AL919" s="47"/>
      <c r="AM919" s="47"/>
      <c r="AN919" s="47"/>
      <c r="AO919" s="47"/>
    </row>
    <row r="920" spans="1:41" ht="13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  <c r="AC920" s="47"/>
      <c r="AD920" s="47"/>
      <c r="AE920" s="47"/>
      <c r="AF920" s="47"/>
      <c r="AG920" s="47"/>
      <c r="AH920" s="47"/>
      <c r="AI920" s="47"/>
      <c r="AJ920" s="47"/>
      <c r="AK920" s="47"/>
      <c r="AL920" s="47"/>
      <c r="AM920" s="47"/>
      <c r="AN920" s="47"/>
      <c r="AO920" s="47"/>
    </row>
    <row r="921" spans="1:41" ht="13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  <c r="AB921" s="47"/>
      <c r="AC921" s="47"/>
      <c r="AD921" s="47"/>
      <c r="AE921" s="47"/>
      <c r="AF921" s="47"/>
      <c r="AG921" s="47"/>
      <c r="AH921" s="47"/>
      <c r="AI921" s="47"/>
      <c r="AJ921" s="47"/>
      <c r="AK921" s="47"/>
      <c r="AL921" s="47"/>
      <c r="AM921" s="47"/>
      <c r="AN921" s="47"/>
      <c r="AO921" s="47"/>
    </row>
    <row r="922" spans="1:41" ht="13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  <c r="AB922" s="47"/>
      <c r="AC922" s="47"/>
      <c r="AD922" s="47"/>
      <c r="AE922" s="47"/>
      <c r="AF922" s="47"/>
      <c r="AG922" s="47"/>
      <c r="AH922" s="47"/>
      <c r="AI922" s="47"/>
      <c r="AJ922" s="47"/>
      <c r="AK922" s="47"/>
      <c r="AL922" s="47"/>
      <c r="AM922" s="47"/>
      <c r="AN922" s="47"/>
      <c r="AO922" s="47"/>
    </row>
    <row r="923" spans="1:41" ht="13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  <c r="AB923" s="47"/>
      <c r="AC923" s="47"/>
      <c r="AD923" s="47"/>
      <c r="AE923" s="47"/>
      <c r="AF923" s="47"/>
      <c r="AG923" s="47"/>
      <c r="AH923" s="47"/>
      <c r="AI923" s="47"/>
      <c r="AJ923" s="47"/>
      <c r="AK923" s="47"/>
      <c r="AL923" s="47"/>
      <c r="AM923" s="47"/>
      <c r="AN923" s="47"/>
      <c r="AO923" s="47"/>
    </row>
    <row r="924" spans="1:41" ht="13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  <c r="AB924" s="47"/>
      <c r="AC924" s="47"/>
      <c r="AD924" s="47"/>
      <c r="AE924" s="47"/>
      <c r="AF924" s="47"/>
      <c r="AG924" s="47"/>
      <c r="AH924" s="47"/>
      <c r="AI924" s="47"/>
      <c r="AJ924" s="47"/>
      <c r="AK924" s="47"/>
      <c r="AL924" s="47"/>
      <c r="AM924" s="47"/>
      <c r="AN924" s="47"/>
      <c r="AO924" s="47"/>
    </row>
    <row r="925" spans="1:41" ht="13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  <c r="AB925" s="47"/>
      <c r="AC925" s="47"/>
      <c r="AD925" s="47"/>
      <c r="AE925" s="47"/>
      <c r="AF925" s="47"/>
      <c r="AG925" s="47"/>
      <c r="AH925" s="47"/>
      <c r="AI925" s="47"/>
      <c r="AJ925" s="47"/>
      <c r="AK925" s="47"/>
      <c r="AL925" s="47"/>
      <c r="AM925" s="47"/>
      <c r="AN925" s="47"/>
      <c r="AO925" s="47"/>
    </row>
    <row r="926" spans="1:41" ht="13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  <c r="AB926" s="47"/>
      <c r="AC926" s="47"/>
      <c r="AD926" s="47"/>
      <c r="AE926" s="47"/>
      <c r="AF926" s="47"/>
      <c r="AG926" s="47"/>
      <c r="AH926" s="47"/>
      <c r="AI926" s="47"/>
      <c r="AJ926" s="47"/>
      <c r="AK926" s="47"/>
      <c r="AL926" s="47"/>
      <c r="AM926" s="47"/>
      <c r="AN926" s="47"/>
      <c r="AO926" s="47"/>
    </row>
    <row r="927" spans="1:41" ht="13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  <c r="AB927" s="47"/>
      <c r="AC927" s="47"/>
      <c r="AD927" s="47"/>
      <c r="AE927" s="47"/>
      <c r="AF927" s="47"/>
      <c r="AG927" s="47"/>
      <c r="AH927" s="47"/>
      <c r="AI927" s="47"/>
      <c r="AJ927" s="47"/>
      <c r="AK927" s="47"/>
      <c r="AL927" s="47"/>
      <c r="AM927" s="47"/>
      <c r="AN927" s="47"/>
      <c r="AO927" s="47"/>
    </row>
    <row r="928" spans="1:41" ht="13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  <c r="AB928" s="47"/>
      <c r="AC928" s="47"/>
      <c r="AD928" s="47"/>
      <c r="AE928" s="47"/>
      <c r="AF928" s="47"/>
      <c r="AG928" s="47"/>
      <c r="AH928" s="47"/>
      <c r="AI928" s="47"/>
      <c r="AJ928" s="47"/>
      <c r="AK928" s="47"/>
      <c r="AL928" s="47"/>
      <c r="AM928" s="47"/>
      <c r="AN928" s="47"/>
      <c r="AO928" s="47"/>
    </row>
    <row r="929" spans="1:41" ht="13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  <c r="AB929" s="47"/>
      <c r="AC929" s="47"/>
      <c r="AD929" s="47"/>
      <c r="AE929" s="47"/>
      <c r="AF929" s="47"/>
      <c r="AG929" s="47"/>
      <c r="AH929" s="47"/>
      <c r="AI929" s="47"/>
      <c r="AJ929" s="47"/>
      <c r="AK929" s="47"/>
      <c r="AL929" s="47"/>
      <c r="AM929" s="47"/>
      <c r="AN929" s="47"/>
      <c r="AO929" s="47"/>
    </row>
    <row r="930" spans="1:41" ht="13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  <c r="AB930" s="47"/>
      <c r="AC930" s="47"/>
      <c r="AD930" s="47"/>
      <c r="AE930" s="47"/>
      <c r="AF930" s="47"/>
      <c r="AG930" s="47"/>
      <c r="AH930" s="47"/>
      <c r="AI930" s="47"/>
      <c r="AJ930" s="47"/>
      <c r="AK930" s="47"/>
      <c r="AL930" s="47"/>
      <c r="AM930" s="47"/>
      <c r="AN930" s="47"/>
      <c r="AO930" s="47"/>
    </row>
    <row r="931" spans="1:41" ht="13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  <c r="AB931" s="47"/>
      <c r="AC931" s="47"/>
      <c r="AD931" s="47"/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47"/>
    </row>
    <row r="932" spans="1:41" ht="13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  <c r="AB932" s="47"/>
      <c r="AC932" s="47"/>
      <c r="AD932" s="47"/>
      <c r="AE932" s="47"/>
      <c r="AF932" s="47"/>
      <c r="AG932" s="47"/>
      <c r="AH932" s="47"/>
      <c r="AI932" s="47"/>
      <c r="AJ932" s="47"/>
      <c r="AK932" s="47"/>
      <c r="AL932" s="47"/>
      <c r="AM932" s="47"/>
      <c r="AN932" s="47"/>
      <c r="AO932" s="47"/>
    </row>
    <row r="933" spans="1:41" ht="13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  <c r="AB933" s="47"/>
      <c r="AC933" s="47"/>
      <c r="AD933" s="47"/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47"/>
    </row>
    <row r="934" spans="1:41" ht="13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  <c r="AB934" s="47"/>
      <c r="AC934" s="47"/>
      <c r="AD934" s="47"/>
      <c r="AE934" s="47"/>
      <c r="AF934" s="47"/>
      <c r="AG934" s="47"/>
      <c r="AH934" s="47"/>
      <c r="AI934" s="47"/>
      <c r="AJ934" s="47"/>
      <c r="AK934" s="47"/>
      <c r="AL934" s="47"/>
      <c r="AM934" s="47"/>
      <c r="AN934" s="47"/>
      <c r="AO934" s="47"/>
    </row>
    <row r="935" spans="1:41" ht="13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  <c r="AB935" s="47"/>
      <c r="AC935" s="47"/>
      <c r="AD935" s="47"/>
      <c r="AE935" s="47"/>
      <c r="AF935" s="47"/>
      <c r="AG935" s="47"/>
      <c r="AH935" s="47"/>
      <c r="AI935" s="47"/>
      <c r="AJ935" s="47"/>
      <c r="AK935" s="47"/>
      <c r="AL935" s="47"/>
      <c r="AM935" s="47"/>
      <c r="AN935" s="47"/>
      <c r="AO935" s="47"/>
    </row>
    <row r="936" spans="1:41" ht="13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  <c r="AB936" s="47"/>
      <c r="AC936" s="47"/>
      <c r="AD936" s="47"/>
      <c r="AE936" s="47"/>
      <c r="AF936" s="47"/>
      <c r="AG936" s="47"/>
      <c r="AH936" s="47"/>
      <c r="AI936" s="47"/>
      <c r="AJ936" s="47"/>
      <c r="AK936" s="47"/>
      <c r="AL936" s="47"/>
      <c r="AM936" s="47"/>
      <c r="AN936" s="47"/>
      <c r="AO936" s="47"/>
    </row>
    <row r="937" spans="1:41" ht="13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  <c r="AB937" s="47"/>
      <c r="AC937" s="47"/>
      <c r="AD937" s="47"/>
      <c r="AE937" s="47"/>
      <c r="AF937" s="47"/>
      <c r="AG937" s="47"/>
      <c r="AH937" s="47"/>
      <c r="AI937" s="47"/>
      <c r="AJ937" s="47"/>
      <c r="AK937" s="47"/>
      <c r="AL937" s="47"/>
      <c r="AM937" s="47"/>
      <c r="AN937" s="47"/>
      <c r="AO937" s="47"/>
    </row>
    <row r="938" spans="1:41" ht="13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  <c r="AB938" s="47"/>
      <c r="AC938" s="47"/>
      <c r="AD938" s="47"/>
      <c r="AE938" s="47"/>
      <c r="AF938" s="47"/>
      <c r="AG938" s="47"/>
      <c r="AH938" s="47"/>
      <c r="AI938" s="47"/>
      <c r="AJ938" s="47"/>
      <c r="AK938" s="47"/>
      <c r="AL938" s="47"/>
      <c r="AM938" s="47"/>
      <c r="AN938" s="47"/>
      <c r="AO938" s="47"/>
    </row>
    <row r="939" spans="1:41" ht="13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  <c r="AB939" s="47"/>
      <c r="AC939" s="47"/>
      <c r="AD939" s="47"/>
      <c r="AE939" s="47"/>
      <c r="AF939" s="47"/>
      <c r="AG939" s="47"/>
      <c r="AH939" s="47"/>
      <c r="AI939" s="47"/>
      <c r="AJ939" s="47"/>
      <c r="AK939" s="47"/>
      <c r="AL939" s="47"/>
      <c r="AM939" s="47"/>
      <c r="AN939" s="47"/>
      <c r="AO939" s="47"/>
    </row>
    <row r="940" spans="1:41" ht="13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  <c r="AB940" s="47"/>
      <c r="AC940" s="47"/>
      <c r="AD940" s="47"/>
      <c r="AE940" s="47"/>
      <c r="AF940" s="47"/>
      <c r="AG940" s="47"/>
      <c r="AH940" s="47"/>
      <c r="AI940" s="47"/>
      <c r="AJ940" s="47"/>
      <c r="AK940" s="47"/>
      <c r="AL940" s="47"/>
      <c r="AM940" s="47"/>
      <c r="AN940" s="47"/>
      <c r="AO940" s="47"/>
    </row>
    <row r="941" spans="1:41" ht="13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  <c r="AB941" s="47"/>
      <c r="AC941" s="47"/>
      <c r="AD941" s="47"/>
      <c r="AE941" s="47"/>
      <c r="AF941" s="47"/>
      <c r="AG941" s="47"/>
      <c r="AH941" s="47"/>
      <c r="AI941" s="47"/>
      <c r="AJ941" s="47"/>
      <c r="AK941" s="47"/>
      <c r="AL941" s="47"/>
      <c r="AM941" s="47"/>
      <c r="AN941" s="47"/>
      <c r="AO941" s="47"/>
    </row>
    <row r="942" spans="1:41" ht="13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  <c r="AB942" s="47"/>
      <c r="AC942" s="47"/>
      <c r="AD942" s="47"/>
      <c r="AE942" s="47"/>
      <c r="AF942" s="47"/>
      <c r="AG942" s="47"/>
      <c r="AH942" s="47"/>
      <c r="AI942" s="47"/>
      <c r="AJ942" s="47"/>
      <c r="AK942" s="47"/>
      <c r="AL942" s="47"/>
      <c r="AM942" s="47"/>
      <c r="AN942" s="47"/>
      <c r="AO942" s="47"/>
    </row>
    <row r="943" spans="1:41" ht="13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  <c r="AB943" s="47"/>
      <c r="AC943" s="47"/>
      <c r="AD943" s="47"/>
      <c r="AE943" s="47"/>
      <c r="AF943" s="47"/>
      <c r="AG943" s="47"/>
      <c r="AH943" s="47"/>
      <c r="AI943" s="47"/>
      <c r="AJ943" s="47"/>
      <c r="AK943" s="47"/>
      <c r="AL943" s="47"/>
      <c r="AM943" s="47"/>
      <c r="AN943" s="47"/>
      <c r="AO943" s="47"/>
    </row>
    <row r="944" spans="1:41" ht="13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  <c r="AB944" s="47"/>
      <c r="AC944" s="47"/>
      <c r="AD944" s="47"/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47"/>
    </row>
    <row r="945" spans="1:41" ht="13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  <c r="AB945" s="47"/>
      <c r="AC945" s="47"/>
      <c r="AD945" s="47"/>
      <c r="AE945" s="47"/>
      <c r="AF945" s="47"/>
      <c r="AG945" s="47"/>
      <c r="AH945" s="47"/>
      <c r="AI945" s="47"/>
      <c r="AJ945" s="47"/>
      <c r="AK945" s="47"/>
      <c r="AL945" s="47"/>
      <c r="AM945" s="47"/>
      <c r="AN945" s="47"/>
      <c r="AO945" s="47"/>
    </row>
    <row r="946" spans="1:41" ht="13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  <c r="AB946" s="47"/>
      <c r="AC946" s="47"/>
      <c r="AD946" s="47"/>
      <c r="AE946" s="47"/>
      <c r="AF946" s="47"/>
      <c r="AG946" s="47"/>
      <c r="AH946" s="47"/>
      <c r="AI946" s="47"/>
      <c r="AJ946" s="47"/>
      <c r="AK946" s="47"/>
      <c r="AL946" s="47"/>
      <c r="AM946" s="47"/>
      <c r="AN946" s="47"/>
      <c r="AO946" s="47"/>
    </row>
    <row r="947" spans="1:41" ht="13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  <c r="AB947" s="47"/>
      <c r="AC947" s="47"/>
      <c r="AD947" s="47"/>
      <c r="AE947" s="47"/>
      <c r="AF947" s="47"/>
      <c r="AG947" s="47"/>
      <c r="AH947" s="47"/>
      <c r="AI947" s="47"/>
      <c r="AJ947" s="47"/>
      <c r="AK947" s="47"/>
      <c r="AL947" s="47"/>
      <c r="AM947" s="47"/>
      <c r="AN947" s="47"/>
      <c r="AO947" s="47"/>
    </row>
    <row r="948" spans="1:41" ht="13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/>
      <c r="AC948" s="47"/>
      <c r="AD948" s="47"/>
      <c r="AE948" s="47"/>
      <c r="AF948" s="47"/>
      <c r="AG948" s="47"/>
      <c r="AH948" s="47"/>
      <c r="AI948" s="47"/>
      <c r="AJ948" s="47"/>
      <c r="AK948" s="47"/>
      <c r="AL948" s="47"/>
      <c r="AM948" s="47"/>
      <c r="AN948" s="47"/>
      <c r="AO948" s="47"/>
    </row>
    <row r="949" spans="1:41" ht="13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  <c r="AB949" s="47"/>
      <c r="AC949" s="47"/>
      <c r="AD949" s="47"/>
      <c r="AE949" s="47"/>
      <c r="AF949" s="47"/>
      <c r="AG949" s="47"/>
      <c r="AH949" s="47"/>
      <c r="AI949" s="47"/>
      <c r="AJ949" s="47"/>
      <c r="AK949" s="47"/>
      <c r="AL949" s="47"/>
      <c r="AM949" s="47"/>
      <c r="AN949" s="47"/>
      <c r="AO949" s="47"/>
    </row>
    <row r="950" spans="1:41" ht="13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  <c r="AB950" s="47"/>
      <c r="AC950" s="47"/>
      <c r="AD950" s="47"/>
      <c r="AE950" s="47"/>
      <c r="AF950" s="47"/>
      <c r="AG950" s="47"/>
      <c r="AH950" s="47"/>
      <c r="AI950" s="47"/>
      <c r="AJ950" s="47"/>
      <c r="AK950" s="47"/>
      <c r="AL950" s="47"/>
      <c r="AM950" s="47"/>
      <c r="AN950" s="47"/>
      <c r="AO950" s="47"/>
    </row>
    <row r="951" spans="1:41" ht="13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  <c r="AB951" s="47"/>
      <c r="AC951" s="47"/>
      <c r="AD951" s="47"/>
      <c r="AE951" s="47"/>
      <c r="AF951" s="47"/>
      <c r="AG951" s="47"/>
      <c r="AH951" s="47"/>
      <c r="AI951" s="47"/>
      <c r="AJ951" s="47"/>
      <c r="AK951" s="47"/>
      <c r="AL951" s="47"/>
      <c r="AM951" s="47"/>
      <c r="AN951" s="47"/>
      <c r="AO951" s="47"/>
    </row>
    <row r="952" spans="1:41" ht="13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  <c r="AB952" s="47"/>
      <c r="AC952" s="47"/>
      <c r="AD952" s="47"/>
      <c r="AE952" s="47"/>
      <c r="AF952" s="47"/>
      <c r="AG952" s="47"/>
      <c r="AH952" s="47"/>
      <c r="AI952" s="47"/>
      <c r="AJ952" s="47"/>
      <c r="AK952" s="47"/>
      <c r="AL952" s="47"/>
      <c r="AM952" s="47"/>
      <c r="AN952" s="47"/>
      <c r="AO952" s="47"/>
    </row>
    <row r="953" spans="1:41" ht="13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  <c r="AB953" s="47"/>
      <c r="AC953" s="47"/>
      <c r="AD953" s="47"/>
      <c r="AE953" s="47"/>
      <c r="AF953" s="47"/>
      <c r="AG953" s="47"/>
      <c r="AH953" s="47"/>
      <c r="AI953" s="47"/>
      <c r="AJ953" s="47"/>
      <c r="AK953" s="47"/>
      <c r="AL953" s="47"/>
      <c r="AM953" s="47"/>
      <c r="AN953" s="47"/>
      <c r="AO953" s="47"/>
    </row>
    <row r="954" spans="1:41" ht="13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  <c r="AB954" s="47"/>
      <c r="AC954" s="47"/>
      <c r="AD954" s="47"/>
      <c r="AE954" s="47"/>
      <c r="AF954" s="47"/>
      <c r="AG954" s="47"/>
      <c r="AH954" s="47"/>
      <c r="AI954" s="47"/>
      <c r="AJ954" s="47"/>
      <c r="AK954" s="47"/>
      <c r="AL954" s="47"/>
      <c r="AM954" s="47"/>
      <c r="AN954" s="47"/>
      <c r="AO954" s="47"/>
    </row>
    <row r="955" spans="1:41" ht="13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  <c r="AB955" s="47"/>
      <c r="AC955" s="47"/>
      <c r="AD955" s="47"/>
      <c r="AE955" s="47"/>
      <c r="AF955" s="47"/>
      <c r="AG955" s="47"/>
      <c r="AH955" s="47"/>
      <c r="AI955" s="47"/>
      <c r="AJ955" s="47"/>
      <c r="AK955" s="47"/>
      <c r="AL955" s="47"/>
      <c r="AM955" s="47"/>
      <c r="AN955" s="47"/>
      <c r="AO955" s="47"/>
    </row>
    <row r="956" spans="1:41" ht="13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  <c r="AB956" s="47"/>
      <c r="AC956" s="47"/>
      <c r="AD956" s="47"/>
      <c r="AE956" s="47"/>
      <c r="AF956" s="47"/>
      <c r="AG956" s="47"/>
      <c r="AH956" s="47"/>
      <c r="AI956" s="47"/>
      <c r="AJ956" s="47"/>
      <c r="AK956" s="47"/>
      <c r="AL956" s="47"/>
      <c r="AM956" s="47"/>
      <c r="AN956" s="47"/>
      <c r="AO956" s="47"/>
    </row>
    <row r="957" spans="1:41" ht="13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  <c r="AB957" s="47"/>
      <c r="AC957" s="47"/>
      <c r="AD957" s="47"/>
      <c r="AE957" s="47"/>
      <c r="AF957" s="47"/>
      <c r="AG957" s="47"/>
      <c r="AH957" s="47"/>
      <c r="AI957" s="47"/>
      <c r="AJ957" s="47"/>
      <c r="AK957" s="47"/>
      <c r="AL957" s="47"/>
      <c r="AM957" s="47"/>
      <c r="AN957" s="47"/>
      <c r="AO957" s="47"/>
    </row>
    <row r="958" spans="1:41" ht="13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  <c r="AB958" s="47"/>
      <c r="AC958" s="47"/>
      <c r="AD958" s="47"/>
      <c r="AE958" s="47"/>
      <c r="AF958" s="47"/>
      <c r="AG958" s="47"/>
      <c r="AH958" s="47"/>
      <c r="AI958" s="47"/>
      <c r="AJ958" s="47"/>
      <c r="AK958" s="47"/>
      <c r="AL958" s="47"/>
      <c r="AM958" s="47"/>
      <c r="AN958" s="47"/>
      <c r="AO958" s="47"/>
    </row>
    <row r="959" spans="1:41" ht="13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  <c r="AB959" s="47"/>
      <c r="AC959" s="47"/>
      <c r="AD959" s="47"/>
      <c r="AE959" s="47"/>
      <c r="AF959" s="47"/>
      <c r="AG959" s="47"/>
      <c r="AH959" s="47"/>
      <c r="AI959" s="47"/>
      <c r="AJ959" s="47"/>
      <c r="AK959" s="47"/>
      <c r="AL959" s="47"/>
      <c r="AM959" s="47"/>
      <c r="AN959" s="47"/>
      <c r="AO959" s="47"/>
    </row>
    <row r="960" spans="1:41" ht="13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  <c r="AB960" s="47"/>
      <c r="AC960" s="47"/>
      <c r="AD960" s="47"/>
      <c r="AE960" s="47"/>
      <c r="AF960" s="47"/>
      <c r="AG960" s="47"/>
      <c r="AH960" s="47"/>
      <c r="AI960" s="47"/>
      <c r="AJ960" s="47"/>
      <c r="AK960" s="47"/>
      <c r="AL960" s="47"/>
      <c r="AM960" s="47"/>
      <c r="AN960" s="47"/>
      <c r="AO960" s="47"/>
    </row>
    <row r="961" spans="1:41" ht="13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  <c r="AB961" s="47"/>
      <c r="AC961" s="47"/>
      <c r="AD961" s="47"/>
      <c r="AE961" s="47"/>
      <c r="AF961" s="47"/>
      <c r="AG961" s="47"/>
      <c r="AH961" s="47"/>
      <c r="AI961" s="47"/>
      <c r="AJ961" s="47"/>
      <c r="AK961" s="47"/>
      <c r="AL961" s="47"/>
      <c r="AM961" s="47"/>
      <c r="AN961" s="47"/>
      <c r="AO961" s="47"/>
    </row>
    <row r="962" spans="1:41" ht="13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  <c r="AB962" s="47"/>
      <c r="AC962" s="47"/>
      <c r="AD962" s="47"/>
      <c r="AE962" s="47"/>
      <c r="AF962" s="47"/>
      <c r="AG962" s="47"/>
      <c r="AH962" s="47"/>
      <c r="AI962" s="47"/>
      <c r="AJ962" s="47"/>
      <c r="AK962" s="47"/>
      <c r="AL962" s="47"/>
      <c r="AM962" s="47"/>
      <c r="AN962" s="47"/>
      <c r="AO962" s="47"/>
    </row>
    <row r="963" spans="1:41" ht="13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  <c r="AB963" s="47"/>
      <c r="AC963" s="47"/>
      <c r="AD963" s="47"/>
      <c r="AE963" s="47"/>
      <c r="AF963" s="47"/>
      <c r="AG963" s="47"/>
      <c r="AH963" s="47"/>
      <c r="AI963" s="47"/>
      <c r="AJ963" s="47"/>
      <c r="AK963" s="47"/>
      <c r="AL963" s="47"/>
      <c r="AM963" s="47"/>
      <c r="AN963" s="47"/>
      <c r="AO963" s="47"/>
    </row>
    <row r="964" spans="1:41" ht="13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  <c r="AB964" s="47"/>
      <c r="AC964" s="47"/>
      <c r="AD964" s="47"/>
      <c r="AE964" s="47"/>
      <c r="AF964" s="47"/>
      <c r="AG964" s="47"/>
      <c r="AH964" s="47"/>
      <c r="AI964" s="47"/>
      <c r="AJ964" s="47"/>
      <c r="AK964" s="47"/>
      <c r="AL964" s="47"/>
      <c r="AM964" s="47"/>
      <c r="AN964" s="47"/>
      <c r="AO964" s="47"/>
    </row>
    <row r="965" spans="1:41" ht="13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  <c r="AB965" s="47"/>
      <c r="AC965" s="47"/>
      <c r="AD965" s="47"/>
      <c r="AE965" s="47"/>
      <c r="AF965" s="47"/>
      <c r="AG965" s="47"/>
      <c r="AH965" s="47"/>
      <c r="AI965" s="47"/>
      <c r="AJ965" s="47"/>
      <c r="AK965" s="47"/>
      <c r="AL965" s="47"/>
      <c r="AM965" s="47"/>
      <c r="AN965" s="47"/>
      <c r="AO965" s="47"/>
    </row>
    <row r="966" spans="1:41" ht="13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  <c r="AB966" s="47"/>
      <c r="AC966" s="47"/>
      <c r="AD966" s="47"/>
      <c r="AE966" s="47"/>
      <c r="AF966" s="47"/>
      <c r="AG966" s="47"/>
      <c r="AH966" s="47"/>
      <c r="AI966" s="47"/>
      <c r="AJ966" s="47"/>
      <c r="AK966" s="47"/>
      <c r="AL966" s="47"/>
      <c r="AM966" s="47"/>
      <c r="AN966" s="47"/>
      <c r="AO966" s="47"/>
    </row>
    <row r="967" spans="1:41" ht="13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  <c r="AB967" s="47"/>
      <c r="AC967" s="47"/>
      <c r="AD967" s="47"/>
      <c r="AE967" s="47"/>
      <c r="AF967" s="47"/>
      <c r="AG967" s="47"/>
      <c r="AH967" s="47"/>
      <c r="AI967" s="47"/>
      <c r="AJ967" s="47"/>
      <c r="AK967" s="47"/>
      <c r="AL967" s="47"/>
      <c r="AM967" s="47"/>
      <c r="AN967" s="47"/>
      <c r="AO967" s="47"/>
    </row>
    <row r="968" spans="1:41" ht="13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  <c r="AB968" s="47"/>
      <c r="AC968" s="47"/>
      <c r="AD968" s="47"/>
      <c r="AE968" s="47"/>
      <c r="AF968" s="47"/>
      <c r="AG968" s="47"/>
      <c r="AH968" s="47"/>
      <c r="AI968" s="47"/>
      <c r="AJ968" s="47"/>
      <c r="AK968" s="47"/>
      <c r="AL968" s="47"/>
      <c r="AM968" s="47"/>
      <c r="AN968" s="47"/>
      <c r="AO968" s="47"/>
    </row>
    <row r="969" spans="1:41" ht="13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  <c r="AB969" s="47"/>
      <c r="AC969" s="47"/>
      <c r="AD969" s="47"/>
      <c r="AE969" s="47"/>
      <c r="AF969" s="47"/>
      <c r="AG969" s="47"/>
      <c r="AH969" s="47"/>
      <c r="AI969" s="47"/>
      <c r="AJ969" s="47"/>
      <c r="AK969" s="47"/>
      <c r="AL969" s="47"/>
      <c r="AM969" s="47"/>
      <c r="AN969" s="47"/>
      <c r="AO969" s="47"/>
    </row>
    <row r="970" spans="1:41" ht="13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  <c r="AB970" s="47"/>
      <c r="AC970" s="47"/>
      <c r="AD970" s="47"/>
      <c r="AE970" s="47"/>
      <c r="AF970" s="47"/>
      <c r="AG970" s="47"/>
      <c r="AH970" s="47"/>
      <c r="AI970" s="47"/>
      <c r="AJ970" s="47"/>
      <c r="AK970" s="47"/>
      <c r="AL970" s="47"/>
      <c r="AM970" s="47"/>
      <c r="AN970" s="47"/>
      <c r="AO970" s="47"/>
    </row>
    <row r="971" spans="1:41" ht="13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  <c r="AB971" s="47"/>
      <c r="AC971" s="47"/>
      <c r="AD971" s="47"/>
      <c r="AE971" s="47"/>
      <c r="AF971" s="47"/>
      <c r="AG971" s="47"/>
      <c r="AH971" s="47"/>
      <c r="AI971" s="47"/>
      <c r="AJ971" s="47"/>
      <c r="AK971" s="47"/>
      <c r="AL971" s="47"/>
      <c r="AM971" s="47"/>
      <c r="AN971" s="47"/>
      <c r="AO971" s="47"/>
    </row>
    <row r="972" spans="1:41" ht="13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  <c r="AB972" s="47"/>
      <c r="AC972" s="47"/>
      <c r="AD972" s="47"/>
      <c r="AE972" s="47"/>
      <c r="AF972" s="47"/>
      <c r="AG972" s="47"/>
      <c r="AH972" s="47"/>
      <c r="AI972" s="47"/>
      <c r="AJ972" s="47"/>
      <c r="AK972" s="47"/>
      <c r="AL972" s="47"/>
      <c r="AM972" s="47"/>
      <c r="AN972" s="47"/>
      <c r="AO972" s="47"/>
    </row>
    <row r="973" spans="1:41" ht="13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  <c r="AB973" s="47"/>
      <c r="AC973" s="47"/>
      <c r="AD973" s="47"/>
      <c r="AE973" s="47"/>
      <c r="AF973" s="47"/>
      <c r="AG973" s="47"/>
      <c r="AH973" s="47"/>
      <c r="AI973" s="47"/>
      <c r="AJ973" s="47"/>
      <c r="AK973" s="47"/>
      <c r="AL973" s="47"/>
      <c r="AM973" s="47"/>
      <c r="AN973" s="47"/>
      <c r="AO973" s="47"/>
    </row>
    <row r="974" spans="1:41" ht="13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  <c r="AC974" s="47"/>
      <c r="AD974" s="47"/>
      <c r="AE974" s="47"/>
      <c r="AF974" s="47"/>
      <c r="AG974" s="47"/>
      <c r="AH974" s="47"/>
      <c r="AI974" s="47"/>
      <c r="AJ974" s="47"/>
      <c r="AK974" s="47"/>
      <c r="AL974" s="47"/>
      <c r="AM974" s="47"/>
      <c r="AN974" s="47"/>
      <c r="AO974" s="47"/>
    </row>
    <row r="975" spans="1:41" ht="13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  <c r="AB975" s="47"/>
      <c r="AC975" s="47"/>
      <c r="AD975" s="47"/>
      <c r="AE975" s="47"/>
      <c r="AF975" s="47"/>
      <c r="AG975" s="47"/>
      <c r="AH975" s="47"/>
      <c r="AI975" s="47"/>
      <c r="AJ975" s="47"/>
      <c r="AK975" s="47"/>
      <c r="AL975" s="47"/>
      <c r="AM975" s="47"/>
      <c r="AN975" s="47"/>
      <c r="AO975" s="47"/>
    </row>
    <row r="976" spans="1:41" ht="13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  <c r="AB976" s="47"/>
      <c r="AC976" s="47"/>
      <c r="AD976" s="47"/>
      <c r="AE976" s="47"/>
      <c r="AF976" s="47"/>
      <c r="AG976" s="47"/>
      <c r="AH976" s="47"/>
      <c r="AI976" s="47"/>
      <c r="AJ976" s="47"/>
      <c r="AK976" s="47"/>
      <c r="AL976" s="47"/>
      <c r="AM976" s="47"/>
      <c r="AN976" s="47"/>
      <c r="AO976" s="47"/>
    </row>
    <row r="977" spans="1:41" ht="13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  <c r="AB977" s="47"/>
      <c r="AC977" s="47"/>
      <c r="AD977" s="47"/>
      <c r="AE977" s="47"/>
      <c r="AF977" s="47"/>
      <c r="AG977" s="47"/>
      <c r="AH977" s="47"/>
      <c r="AI977" s="47"/>
      <c r="AJ977" s="47"/>
      <c r="AK977" s="47"/>
      <c r="AL977" s="47"/>
      <c r="AM977" s="47"/>
      <c r="AN977" s="47"/>
      <c r="AO977" s="47"/>
    </row>
    <row r="978" spans="1:41" ht="13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  <c r="AB978" s="47"/>
      <c r="AC978" s="47"/>
      <c r="AD978" s="47"/>
      <c r="AE978" s="47"/>
      <c r="AF978" s="47"/>
      <c r="AG978" s="47"/>
      <c r="AH978" s="47"/>
      <c r="AI978" s="47"/>
      <c r="AJ978" s="47"/>
      <c r="AK978" s="47"/>
      <c r="AL978" s="47"/>
      <c r="AM978" s="47"/>
      <c r="AN978" s="47"/>
      <c r="AO978" s="47"/>
    </row>
    <row r="979" spans="1:41" ht="13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  <c r="AB979" s="47"/>
      <c r="AC979" s="47"/>
      <c r="AD979" s="47"/>
      <c r="AE979" s="47"/>
      <c r="AF979" s="47"/>
      <c r="AG979" s="47"/>
      <c r="AH979" s="47"/>
      <c r="AI979" s="47"/>
      <c r="AJ979" s="47"/>
      <c r="AK979" s="47"/>
      <c r="AL979" s="47"/>
      <c r="AM979" s="47"/>
      <c r="AN979" s="47"/>
      <c r="AO979" s="47"/>
    </row>
    <row r="980" spans="1:41" ht="13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  <c r="AB980" s="47"/>
      <c r="AC980" s="47"/>
      <c r="AD980" s="47"/>
      <c r="AE980" s="47"/>
      <c r="AF980" s="47"/>
      <c r="AG980" s="47"/>
      <c r="AH980" s="47"/>
      <c r="AI980" s="47"/>
      <c r="AJ980" s="47"/>
      <c r="AK980" s="47"/>
      <c r="AL980" s="47"/>
      <c r="AM980" s="47"/>
      <c r="AN980" s="47"/>
      <c r="AO980" s="47"/>
    </row>
    <row r="981" spans="1:41" ht="13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  <c r="AB981" s="47"/>
      <c r="AC981" s="47"/>
      <c r="AD981" s="47"/>
      <c r="AE981" s="47"/>
      <c r="AF981" s="47"/>
      <c r="AG981" s="47"/>
      <c r="AH981" s="47"/>
      <c r="AI981" s="47"/>
      <c r="AJ981" s="47"/>
      <c r="AK981" s="47"/>
      <c r="AL981" s="47"/>
      <c r="AM981" s="47"/>
      <c r="AN981" s="47"/>
      <c r="AO981" s="47"/>
    </row>
    <row r="982" spans="1:41" ht="13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  <c r="AB982" s="47"/>
      <c r="AC982" s="47"/>
      <c r="AD982" s="47"/>
      <c r="AE982" s="47"/>
      <c r="AF982" s="47"/>
      <c r="AG982" s="47"/>
      <c r="AH982" s="47"/>
      <c r="AI982" s="47"/>
      <c r="AJ982" s="47"/>
      <c r="AK982" s="47"/>
      <c r="AL982" s="47"/>
      <c r="AM982" s="47"/>
      <c r="AN982" s="47"/>
      <c r="AO982" s="47"/>
    </row>
    <row r="983" spans="1:41" ht="13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  <c r="AB983" s="47"/>
      <c r="AC983" s="47"/>
      <c r="AD983" s="47"/>
      <c r="AE983" s="47"/>
      <c r="AF983" s="47"/>
      <c r="AG983" s="47"/>
      <c r="AH983" s="47"/>
      <c r="AI983" s="47"/>
      <c r="AJ983" s="47"/>
      <c r="AK983" s="47"/>
      <c r="AL983" s="47"/>
      <c r="AM983" s="47"/>
      <c r="AN983" s="47"/>
      <c r="AO983" s="47"/>
    </row>
    <row r="984" spans="1:41" ht="13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  <c r="AB984" s="47"/>
      <c r="AC984" s="47"/>
      <c r="AD984" s="47"/>
      <c r="AE984" s="47"/>
      <c r="AF984" s="47"/>
      <c r="AG984" s="47"/>
      <c r="AH984" s="47"/>
      <c r="AI984" s="47"/>
      <c r="AJ984" s="47"/>
      <c r="AK984" s="47"/>
      <c r="AL984" s="47"/>
      <c r="AM984" s="47"/>
      <c r="AN984" s="47"/>
      <c r="AO984" s="47"/>
    </row>
    <row r="985" spans="1:41" ht="13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  <c r="AB985" s="47"/>
      <c r="AC985" s="47"/>
      <c r="AD985" s="47"/>
      <c r="AE985" s="47"/>
      <c r="AF985" s="47"/>
      <c r="AG985" s="47"/>
      <c r="AH985" s="47"/>
      <c r="AI985" s="47"/>
      <c r="AJ985" s="47"/>
      <c r="AK985" s="47"/>
      <c r="AL985" s="47"/>
      <c r="AM985" s="47"/>
      <c r="AN985" s="47"/>
      <c r="AO985" s="47"/>
    </row>
    <row r="986" spans="1:41" ht="13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  <c r="AB986" s="47"/>
      <c r="AC986" s="47"/>
      <c r="AD986" s="47"/>
      <c r="AE986" s="47"/>
      <c r="AF986" s="47"/>
      <c r="AG986" s="47"/>
      <c r="AH986" s="47"/>
      <c r="AI986" s="47"/>
      <c r="AJ986" s="47"/>
      <c r="AK986" s="47"/>
      <c r="AL986" s="47"/>
      <c r="AM986" s="47"/>
      <c r="AN986" s="47"/>
      <c r="AO986" s="47"/>
    </row>
    <row r="987" spans="1:41" ht="13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  <c r="AB987" s="47"/>
      <c r="AC987" s="47"/>
      <c r="AD987" s="47"/>
      <c r="AE987" s="47"/>
      <c r="AF987" s="47"/>
      <c r="AG987" s="47"/>
      <c r="AH987" s="47"/>
      <c r="AI987" s="47"/>
      <c r="AJ987" s="47"/>
      <c r="AK987" s="47"/>
      <c r="AL987" s="47"/>
      <c r="AM987" s="47"/>
      <c r="AN987" s="47"/>
      <c r="AO987" s="47"/>
    </row>
    <row r="988" spans="1:41" ht="13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  <c r="AB988" s="47"/>
      <c r="AC988" s="47"/>
      <c r="AD988" s="47"/>
      <c r="AE988" s="47"/>
      <c r="AF988" s="47"/>
      <c r="AG988" s="47"/>
      <c r="AH988" s="47"/>
      <c r="AI988" s="47"/>
      <c r="AJ988" s="47"/>
      <c r="AK988" s="47"/>
      <c r="AL988" s="47"/>
      <c r="AM988" s="47"/>
      <c r="AN988" s="47"/>
      <c r="AO988" s="47"/>
    </row>
    <row r="989" spans="1:41" ht="13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  <c r="AB989" s="47"/>
      <c r="AC989" s="47"/>
      <c r="AD989" s="47"/>
      <c r="AE989" s="47"/>
      <c r="AF989" s="47"/>
      <c r="AG989" s="47"/>
      <c r="AH989" s="47"/>
      <c r="AI989" s="47"/>
      <c r="AJ989" s="47"/>
      <c r="AK989" s="47"/>
      <c r="AL989" s="47"/>
      <c r="AM989" s="47"/>
      <c r="AN989" s="47"/>
      <c r="AO989" s="47"/>
    </row>
    <row r="990" spans="1:41" ht="13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  <c r="AB990" s="47"/>
      <c r="AC990" s="47"/>
      <c r="AD990" s="47"/>
      <c r="AE990" s="47"/>
      <c r="AF990" s="47"/>
      <c r="AG990" s="47"/>
      <c r="AH990" s="47"/>
      <c r="AI990" s="47"/>
      <c r="AJ990" s="47"/>
      <c r="AK990" s="47"/>
      <c r="AL990" s="47"/>
      <c r="AM990" s="47"/>
      <c r="AN990" s="47"/>
      <c r="AO990" s="47"/>
    </row>
    <row r="991" spans="1:41" ht="13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  <c r="AB991" s="47"/>
      <c r="AC991" s="47"/>
      <c r="AD991" s="47"/>
      <c r="AE991" s="47"/>
      <c r="AF991" s="47"/>
      <c r="AG991" s="47"/>
      <c r="AH991" s="47"/>
      <c r="AI991" s="47"/>
      <c r="AJ991" s="47"/>
      <c r="AK991" s="47"/>
      <c r="AL991" s="47"/>
      <c r="AM991" s="47"/>
      <c r="AN991" s="47"/>
      <c r="AO991" s="47"/>
    </row>
    <row r="992" spans="1:41" ht="13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  <c r="AB992" s="47"/>
      <c r="AC992" s="47"/>
      <c r="AD992" s="47"/>
      <c r="AE992" s="47"/>
      <c r="AF992" s="47"/>
      <c r="AG992" s="47"/>
      <c r="AH992" s="47"/>
      <c r="AI992" s="47"/>
      <c r="AJ992" s="47"/>
      <c r="AK992" s="47"/>
      <c r="AL992" s="47"/>
      <c r="AM992" s="47"/>
      <c r="AN992" s="47"/>
      <c r="AO992" s="47"/>
    </row>
    <row r="993" spans="1:41" ht="13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  <c r="AB993" s="47"/>
      <c r="AC993" s="47"/>
      <c r="AD993" s="47"/>
      <c r="AE993" s="47"/>
      <c r="AF993" s="47"/>
      <c r="AG993" s="47"/>
      <c r="AH993" s="47"/>
      <c r="AI993" s="47"/>
      <c r="AJ993" s="47"/>
      <c r="AK993" s="47"/>
      <c r="AL993" s="47"/>
      <c r="AM993" s="47"/>
      <c r="AN993" s="47"/>
      <c r="AO993" s="47"/>
    </row>
    <row r="994" spans="1:41" ht="13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  <c r="AB994" s="47"/>
      <c r="AC994" s="47"/>
      <c r="AD994" s="47"/>
      <c r="AE994" s="47"/>
      <c r="AF994" s="47"/>
      <c r="AG994" s="47"/>
      <c r="AH994" s="47"/>
      <c r="AI994" s="47"/>
      <c r="AJ994" s="47"/>
      <c r="AK994" s="47"/>
      <c r="AL994" s="47"/>
      <c r="AM994" s="47"/>
      <c r="AN994" s="47"/>
      <c r="AO994" s="47"/>
    </row>
    <row r="995" spans="1:41" ht="13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  <c r="AB995" s="47"/>
      <c r="AC995" s="47"/>
      <c r="AD995" s="47"/>
      <c r="AE995" s="47"/>
      <c r="AF995" s="47"/>
      <c r="AG995" s="47"/>
      <c r="AH995" s="47"/>
      <c r="AI995" s="47"/>
      <c r="AJ995" s="47"/>
      <c r="AK995" s="47"/>
      <c r="AL995" s="47"/>
      <c r="AM995" s="47"/>
      <c r="AN995" s="47"/>
      <c r="AO995" s="47"/>
    </row>
    <row r="996" spans="1:41" ht="13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  <c r="AB996" s="47"/>
      <c r="AC996" s="47"/>
      <c r="AD996" s="47"/>
      <c r="AE996" s="47"/>
      <c r="AF996" s="47"/>
      <c r="AG996" s="47"/>
      <c r="AH996" s="47"/>
      <c r="AI996" s="47"/>
      <c r="AJ996" s="47"/>
      <c r="AK996" s="47"/>
      <c r="AL996" s="47"/>
      <c r="AM996" s="47"/>
      <c r="AN996" s="47"/>
      <c r="AO996" s="47"/>
    </row>
    <row r="997" spans="1:41" ht="13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  <c r="AB997" s="47"/>
      <c r="AC997" s="47"/>
      <c r="AD997" s="47"/>
      <c r="AE997" s="47"/>
      <c r="AF997" s="47"/>
      <c r="AG997" s="47"/>
      <c r="AH997" s="47"/>
      <c r="AI997" s="47"/>
      <c r="AJ997" s="47"/>
      <c r="AK997" s="47"/>
      <c r="AL997" s="47"/>
      <c r="AM997" s="47"/>
      <c r="AN997" s="47"/>
      <c r="AO997" s="47"/>
    </row>
    <row r="998" spans="1:41" ht="13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  <c r="AB998" s="47"/>
      <c r="AC998" s="47"/>
      <c r="AD998" s="47"/>
      <c r="AE998" s="47"/>
      <c r="AF998" s="47"/>
      <c r="AG998" s="47"/>
      <c r="AH998" s="47"/>
      <c r="AI998" s="47"/>
      <c r="AJ998" s="47"/>
      <c r="AK998" s="47"/>
      <c r="AL998" s="47"/>
      <c r="AM998" s="47"/>
      <c r="AN998" s="47"/>
      <c r="AO998" s="47"/>
    </row>
    <row r="999" spans="1:41" ht="13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  <c r="AB999" s="47"/>
      <c r="AC999" s="47"/>
      <c r="AD999" s="47"/>
      <c r="AE999" s="47"/>
      <c r="AF999" s="47"/>
      <c r="AG999" s="47"/>
      <c r="AH999" s="47"/>
      <c r="AI999" s="47"/>
      <c r="AJ999" s="47"/>
      <c r="AK999" s="47"/>
      <c r="AL999" s="47"/>
      <c r="AM999" s="47"/>
      <c r="AN999" s="47"/>
      <c r="AO999" s="47"/>
    </row>
    <row r="1000" spans="1:41" ht="13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  <c r="AB1000" s="47"/>
      <c r="AC1000" s="47"/>
      <c r="AD1000" s="47"/>
      <c r="AE1000" s="47"/>
      <c r="AF1000" s="47"/>
      <c r="AG1000" s="47"/>
      <c r="AH1000" s="47"/>
      <c r="AI1000" s="47"/>
      <c r="AJ1000" s="47"/>
      <c r="AK1000" s="47"/>
      <c r="AL1000" s="47"/>
      <c r="AM1000" s="47"/>
      <c r="AN1000" s="47"/>
      <c r="AO1000" s="47"/>
    </row>
    <row r="1001" spans="1:41" ht="13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  <c r="Z1001" s="47"/>
      <c r="AA1001" s="47"/>
      <c r="AB1001" s="47"/>
      <c r="AC1001" s="47"/>
      <c r="AD1001" s="47"/>
      <c r="AE1001" s="47"/>
      <c r="AF1001" s="47"/>
      <c r="AG1001" s="47"/>
      <c r="AH1001" s="47"/>
      <c r="AI1001" s="47"/>
      <c r="AJ1001" s="47"/>
      <c r="AK1001" s="47"/>
      <c r="AL1001" s="47"/>
      <c r="AM1001" s="47"/>
      <c r="AN1001" s="47"/>
      <c r="AO1001" s="47"/>
    </row>
    <row r="1002" spans="1:41" ht="13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  <c r="T1002" s="47"/>
      <c r="U1002" s="47"/>
      <c r="V1002" s="47"/>
      <c r="W1002" s="47"/>
      <c r="X1002" s="47"/>
      <c r="Y1002" s="47"/>
      <c r="Z1002" s="47"/>
      <c r="AA1002" s="47"/>
      <c r="AB1002" s="47"/>
      <c r="AC1002" s="47"/>
      <c r="AD1002" s="47"/>
      <c r="AE1002" s="47"/>
      <c r="AF1002" s="47"/>
      <c r="AG1002" s="47"/>
      <c r="AH1002" s="47"/>
      <c r="AI1002" s="47"/>
      <c r="AJ1002" s="47"/>
      <c r="AK1002" s="47"/>
      <c r="AL1002" s="47"/>
      <c r="AM1002" s="47"/>
      <c r="AN1002" s="47"/>
      <c r="AO1002" s="47"/>
    </row>
    <row r="1003" spans="1:41" ht="13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  <c r="S1003" s="47"/>
      <c r="T1003" s="47"/>
      <c r="U1003" s="47"/>
      <c r="V1003" s="47"/>
      <c r="W1003" s="47"/>
      <c r="X1003" s="47"/>
      <c r="Y1003" s="47"/>
      <c r="Z1003" s="47"/>
      <c r="AA1003" s="47"/>
      <c r="AB1003" s="47"/>
      <c r="AC1003" s="47"/>
      <c r="AD1003" s="47"/>
      <c r="AE1003" s="47"/>
      <c r="AF1003" s="47"/>
      <c r="AG1003" s="47"/>
      <c r="AH1003" s="47"/>
      <c r="AI1003" s="47"/>
      <c r="AJ1003" s="47"/>
      <c r="AK1003" s="47"/>
      <c r="AL1003" s="47"/>
      <c r="AM1003" s="47"/>
      <c r="AN1003" s="47"/>
      <c r="AO1003" s="47"/>
    </row>
    <row r="1004" spans="1:41" ht="13">
      <c r="A1004" s="47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  <c r="S1004" s="47"/>
      <c r="T1004" s="47"/>
      <c r="U1004" s="47"/>
      <c r="V1004" s="47"/>
      <c r="W1004" s="47"/>
      <c r="X1004" s="47"/>
      <c r="Y1004" s="47"/>
      <c r="Z1004" s="47"/>
      <c r="AA1004" s="47"/>
      <c r="AB1004" s="47"/>
      <c r="AC1004" s="47"/>
      <c r="AD1004" s="47"/>
      <c r="AE1004" s="47"/>
      <c r="AF1004" s="47"/>
      <c r="AG1004" s="47"/>
      <c r="AH1004" s="47"/>
      <c r="AI1004" s="47"/>
      <c r="AJ1004" s="47"/>
      <c r="AK1004" s="47"/>
      <c r="AL1004" s="47"/>
      <c r="AM1004" s="47"/>
      <c r="AN1004" s="47"/>
      <c r="AO1004" s="47"/>
    </row>
    <row r="1005" spans="1:41" ht="13">
      <c r="A1005" s="47"/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47"/>
      <c r="S1005" s="47"/>
      <c r="T1005" s="47"/>
      <c r="U1005" s="47"/>
      <c r="V1005" s="47"/>
      <c r="W1005" s="47"/>
      <c r="X1005" s="47"/>
      <c r="Y1005" s="47"/>
      <c r="Z1005" s="47"/>
      <c r="AA1005" s="47"/>
      <c r="AB1005" s="47"/>
      <c r="AC1005" s="47"/>
      <c r="AD1005" s="47"/>
      <c r="AE1005" s="47"/>
      <c r="AF1005" s="47"/>
      <c r="AG1005" s="47"/>
      <c r="AH1005" s="47"/>
      <c r="AI1005" s="47"/>
      <c r="AJ1005" s="47"/>
      <c r="AK1005" s="47"/>
      <c r="AL1005" s="47"/>
      <c r="AM1005" s="47"/>
      <c r="AN1005" s="47"/>
      <c r="AO1005" s="47"/>
    </row>
    <row r="1006" spans="1:41" ht="13">
      <c r="A1006" s="47"/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  <c r="S1006" s="47"/>
      <c r="T1006" s="47"/>
      <c r="U1006" s="47"/>
      <c r="V1006" s="47"/>
      <c r="W1006" s="47"/>
      <c r="X1006" s="47"/>
      <c r="Y1006" s="47"/>
      <c r="Z1006" s="47"/>
      <c r="AA1006" s="47"/>
      <c r="AB1006" s="47"/>
      <c r="AC1006" s="47"/>
      <c r="AD1006" s="47"/>
      <c r="AE1006" s="47"/>
      <c r="AF1006" s="47"/>
      <c r="AG1006" s="47"/>
      <c r="AH1006" s="47"/>
      <c r="AI1006" s="47"/>
      <c r="AJ1006" s="47"/>
      <c r="AK1006" s="47"/>
      <c r="AL1006" s="47"/>
      <c r="AM1006" s="47"/>
      <c r="AN1006" s="47"/>
      <c r="AO1006" s="47"/>
    </row>
    <row r="1007" spans="1:41" ht="13">
      <c r="A1007" s="47"/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47"/>
      <c r="S1007" s="47"/>
      <c r="T1007" s="47"/>
      <c r="U1007" s="47"/>
      <c r="V1007" s="47"/>
      <c r="W1007" s="47"/>
      <c r="X1007" s="47"/>
      <c r="Y1007" s="47"/>
      <c r="Z1007" s="47"/>
      <c r="AA1007" s="47"/>
      <c r="AB1007" s="47"/>
      <c r="AC1007" s="47"/>
      <c r="AD1007" s="47"/>
      <c r="AE1007" s="47"/>
      <c r="AF1007" s="47"/>
      <c r="AG1007" s="47"/>
      <c r="AH1007" s="47"/>
      <c r="AI1007" s="47"/>
      <c r="AJ1007" s="47"/>
      <c r="AK1007" s="47"/>
      <c r="AL1007" s="47"/>
      <c r="AM1007" s="47"/>
      <c r="AN1007" s="47"/>
      <c r="AO1007" s="47"/>
    </row>
    <row r="1008" spans="1:41" ht="13">
      <c r="A1008" s="47"/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  <c r="S1008" s="47"/>
      <c r="T1008" s="47"/>
      <c r="U1008" s="47"/>
      <c r="V1008" s="47"/>
      <c r="W1008" s="47"/>
      <c r="X1008" s="47"/>
      <c r="Y1008" s="47"/>
      <c r="Z1008" s="47"/>
      <c r="AA1008" s="47"/>
      <c r="AB1008" s="47"/>
      <c r="AC1008" s="47"/>
      <c r="AD1008" s="47"/>
      <c r="AE1008" s="47"/>
      <c r="AF1008" s="47"/>
      <c r="AG1008" s="47"/>
      <c r="AH1008" s="47"/>
      <c r="AI1008" s="47"/>
      <c r="AJ1008" s="47"/>
      <c r="AK1008" s="47"/>
      <c r="AL1008" s="47"/>
      <c r="AM1008" s="47"/>
      <c r="AN1008" s="47"/>
      <c r="AO1008" s="47"/>
    </row>
    <row r="1009" spans="1:41" ht="13">
      <c r="A1009" s="47"/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47"/>
      <c r="P1009" s="47"/>
      <c r="Q1009" s="47"/>
      <c r="R1009" s="47"/>
      <c r="S1009" s="47"/>
      <c r="T1009" s="47"/>
      <c r="U1009" s="47"/>
      <c r="V1009" s="47"/>
      <c r="W1009" s="47"/>
      <c r="X1009" s="47"/>
      <c r="Y1009" s="47"/>
      <c r="Z1009" s="47"/>
      <c r="AA1009" s="47"/>
      <c r="AB1009" s="47"/>
      <c r="AC1009" s="47"/>
      <c r="AD1009" s="47"/>
      <c r="AE1009" s="47"/>
      <c r="AF1009" s="47"/>
      <c r="AG1009" s="47"/>
      <c r="AH1009" s="47"/>
      <c r="AI1009" s="47"/>
      <c r="AJ1009" s="47"/>
      <c r="AK1009" s="47"/>
      <c r="AL1009" s="47"/>
      <c r="AM1009" s="47"/>
      <c r="AN1009" s="47"/>
      <c r="AO1009" s="47"/>
    </row>
    <row r="1010" spans="1:41" ht="13">
      <c r="A1010" s="47"/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47"/>
      <c r="P1010" s="47"/>
      <c r="Q1010" s="47"/>
      <c r="R1010" s="47"/>
      <c r="S1010" s="47"/>
      <c r="T1010" s="47"/>
      <c r="U1010" s="47"/>
      <c r="V1010" s="47"/>
      <c r="W1010" s="47"/>
      <c r="X1010" s="47"/>
      <c r="Y1010" s="47"/>
      <c r="Z1010" s="47"/>
      <c r="AA1010" s="47"/>
      <c r="AB1010" s="47"/>
      <c r="AC1010" s="47"/>
      <c r="AD1010" s="47"/>
      <c r="AE1010" s="47"/>
      <c r="AF1010" s="47"/>
      <c r="AG1010" s="47"/>
      <c r="AH1010" s="47"/>
      <c r="AI1010" s="47"/>
      <c r="AJ1010" s="47"/>
      <c r="AK1010" s="47"/>
      <c r="AL1010" s="47"/>
      <c r="AM1010" s="47"/>
      <c r="AN1010" s="47"/>
      <c r="AO1010" s="47"/>
    </row>
    <row r="1011" spans="1:41" ht="13">
      <c r="A1011" s="47"/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47"/>
      <c r="P1011" s="47"/>
      <c r="Q1011" s="47"/>
      <c r="R1011" s="47"/>
      <c r="S1011" s="47"/>
      <c r="T1011" s="47"/>
      <c r="U1011" s="47"/>
      <c r="V1011" s="47"/>
      <c r="W1011" s="47"/>
      <c r="X1011" s="47"/>
      <c r="Y1011" s="47"/>
      <c r="Z1011" s="47"/>
      <c r="AA1011" s="47"/>
      <c r="AB1011" s="47"/>
      <c r="AC1011" s="47"/>
      <c r="AD1011" s="47"/>
      <c r="AE1011" s="47"/>
      <c r="AF1011" s="47"/>
      <c r="AG1011" s="47"/>
      <c r="AH1011" s="47"/>
      <c r="AI1011" s="47"/>
      <c r="AJ1011" s="47"/>
      <c r="AK1011" s="47"/>
      <c r="AL1011" s="47"/>
      <c r="AM1011" s="47"/>
      <c r="AN1011" s="47"/>
      <c r="AO1011" s="47"/>
    </row>
    <row r="1012" spans="1:41" ht="13">
      <c r="A1012" s="47"/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47"/>
      <c r="P1012" s="47"/>
      <c r="Q1012" s="47"/>
      <c r="R1012" s="47"/>
      <c r="S1012" s="47"/>
      <c r="T1012" s="47"/>
      <c r="U1012" s="47"/>
      <c r="V1012" s="47"/>
      <c r="W1012" s="47"/>
      <c r="X1012" s="47"/>
      <c r="Y1012" s="47"/>
      <c r="Z1012" s="47"/>
      <c r="AA1012" s="47"/>
      <c r="AB1012" s="47"/>
      <c r="AC1012" s="47"/>
      <c r="AD1012" s="47"/>
      <c r="AE1012" s="47"/>
      <c r="AF1012" s="47"/>
      <c r="AG1012" s="47"/>
      <c r="AH1012" s="47"/>
      <c r="AI1012" s="47"/>
      <c r="AJ1012" s="47"/>
      <c r="AK1012" s="47"/>
      <c r="AL1012" s="47"/>
      <c r="AM1012" s="47"/>
      <c r="AN1012" s="47"/>
      <c r="AO1012" s="47"/>
    </row>
    <row r="1013" spans="1:41" ht="13">
      <c r="A1013" s="47"/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47"/>
      <c r="P1013" s="47"/>
      <c r="Q1013" s="47"/>
      <c r="R1013" s="47"/>
      <c r="S1013" s="47"/>
      <c r="T1013" s="47"/>
      <c r="U1013" s="47"/>
      <c r="V1013" s="47"/>
      <c r="W1013" s="47"/>
      <c r="X1013" s="47"/>
      <c r="Y1013" s="47"/>
      <c r="Z1013" s="47"/>
      <c r="AA1013" s="47"/>
      <c r="AB1013" s="47"/>
      <c r="AC1013" s="47"/>
      <c r="AD1013" s="47"/>
      <c r="AE1013" s="47"/>
      <c r="AF1013" s="47"/>
      <c r="AG1013" s="47"/>
      <c r="AH1013" s="47"/>
      <c r="AI1013" s="47"/>
      <c r="AJ1013" s="47"/>
      <c r="AK1013" s="47"/>
      <c r="AL1013" s="47"/>
      <c r="AM1013" s="47"/>
      <c r="AN1013" s="47"/>
      <c r="AO1013" s="47"/>
    </row>
    <row r="1014" spans="1:41" ht="13">
      <c r="A1014" s="47"/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47"/>
      <c r="P1014" s="47"/>
      <c r="Q1014" s="47"/>
      <c r="R1014" s="47"/>
      <c r="S1014" s="47"/>
      <c r="T1014" s="47"/>
      <c r="U1014" s="47"/>
      <c r="V1014" s="47"/>
      <c r="W1014" s="47"/>
      <c r="X1014" s="47"/>
      <c r="Y1014" s="47"/>
      <c r="Z1014" s="47"/>
      <c r="AA1014" s="47"/>
      <c r="AB1014" s="47"/>
      <c r="AC1014" s="47"/>
      <c r="AD1014" s="47"/>
      <c r="AE1014" s="47"/>
      <c r="AF1014" s="47"/>
      <c r="AG1014" s="47"/>
      <c r="AH1014" s="47"/>
      <c r="AI1014" s="47"/>
      <c r="AJ1014" s="47"/>
      <c r="AK1014" s="47"/>
      <c r="AL1014" s="47"/>
      <c r="AM1014" s="47"/>
      <c r="AN1014" s="47"/>
      <c r="AO1014" s="47"/>
    </row>
    <row r="1015" spans="1:41" ht="13">
      <c r="A1015" s="47"/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47"/>
      <c r="P1015" s="47"/>
      <c r="Q1015" s="47"/>
      <c r="R1015" s="47"/>
      <c r="S1015" s="47"/>
      <c r="T1015" s="47"/>
      <c r="U1015" s="47"/>
      <c r="V1015" s="47"/>
      <c r="W1015" s="47"/>
      <c r="X1015" s="47"/>
      <c r="Y1015" s="47"/>
      <c r="Z1015" s="47"/>
      <c r="AA1015" s="47"/>
      <c r="AB1015" s="47"/>
      <c r="AC1015" s="47"/>
      <c r="AD1015" s="47"/>
      <c r="AE1015" s="47"/>
      <c r="AF1015" s="47"/>
      <c r="AG1015" s="47"/>
      <c r="AH1015" s="47"/>
      <c r="AI1015" s="47"/>
      <c r="AJ1015" s="47"/>
      <c r="AK1015" s="47"/>
      <c r="AL1015" s="47"/>
      <c r="AM1015" s="47"/>
      <c r="AN1015" s="47"/>
      <c r="AO1015" s="47"/>
    </row>
    <row r="1016" spans="1:41" ht="13">
      <c r="A1016" s="47"/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47"/>
      <c r="P1016" s="47"/>
      <c r="Q1016" s="47"/>
      <c r="R1016" s="47"/>
      <c r="S1016" s="47"/>
      <c r="T1016" s="47"/>
      <c r="U1016" s="47"/>
      <c r="V1016" s="47"/>
      <c r="W1016" s="47"/>
      <c r="X1016" s="47"/>
      <c r="Y1016" s="47"/>
      <c r="Z1016" s="47"/>
      <c r="AA1016" s="47"/>
      <c r="AB1016" s="47"/>
      <c r="AC1016" s="47"/>
      <c r="AD1016" s="47"/>
      <c r="AE1016" s="47"/>
      <c r="AF1016" s="47"/>
      <c r="AG1016" s="47"/>
      <c r="AH1016" s="47"/>
      <c r="AI1016" s="47"/>
      <c r="AJ1016" s="47"/>
      <c r="AK1016" s="47"/>
      <c r="AL1016" s="47"/>
      <c r="AM1016" s="47"/>
      <c r="AN1016" s="47"/>
      <c r="AO1016" s="47"/>
    </row>
    <row r="1017" spans="1:41" ht="13">
      <c r="A1017" s="47"/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47"/>
      <c r="P1017" s="47"/>
      <c r="Q1017" s="47"/>
      <c r="R1017" s="47"/>
      <c r="S1017" s="47"/>
      <c r="T1017" s="47"/>
      <c r="U1017" s="47"/>
      <c r="V1017" s="47"/>
      <c r="W1017" s="47"/>
      <c r="X1017" s="47"/>
      <c r="Y1017" s="47"/>
      <c r="Z1017" s="47"/>
      <c r="AA1017" s="47"/>
      <c r="AB1017" s="47"/>
      <c r="AC1017" s="47"/>
      <c r="AD1017" s="47"/>
      <c r="AE1017" s="47"/>
      <c r="AF1017" s="47"/>
      <c r="AG1017" s="47"/>
      <c r="AH1017" s="47"/>
      <c r="AI1017" s="47"/>
      <c r="AJ1017" s="47"/>
      <c r="AK1017" s="47"/>
      <c r="AL1017" s="47"/>
      <c r="AM1017" s="47"/>
      <c r="AN1017" s="47"/>
      <c r="AO1017" s="47"/>
    </row>
    <row r="1018" spans="1:41" ht="13">
      <c r="A1018" s="47"/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47"/>
      <c r="P1018" s="47"/>
      <c r="Q1018" s="47"/>
      <c r="R1018" s="47"/>
      <c r="S1018" s="47"/>
      <c r="T1018" s="47"/>
      <c r="U1018" s="47"/>
      <c r="V1018" s="47"/>
      <c r="W1018" s="47"/>
      <c r="X1018" s="47"/>
      <c r="Y1018" s="47"/>
      <c r="Z1018" s="47"/>
      <c r="AA1018" s="47"/>
      <c r="AB1018" s="47"/>
      <c r="AC1018" s="47"/>
      <c r="AD1018" s="47"/>
      <c r="AE1018" s="47"/>
      <c r="AF1018" s="47"/>
      <c r="AG1018" s="47"/>
      <c r="AH1018" s="47"/>
      <c r="AI1018" s="47"/>
      <c r="AJ1018" s="47"/>
      <c r="AK1018" s="47"/>
      <c r="AL1018" s="47"/>
      <c r="AM1018" s="47"/>
      <c r="AN1018" s="47"/>
      <c r="AO1018" s="47"/>
    </row>
    <row r="1019" spans="1:41" ht="13">
      <c r="A1019" s="47"/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47"/>
      <c r="P1019" s="47"/>
      <c r="Q1019" s="47"/>
      <c r="R1019" s="47"/>
      <c r="S1019" s="47"/>
      <c r="T1019" s="47"/>
      <c r="U1019" s="47"/>
      <c r="V1019" s="47"/>
      <c r="W1019" s="47"/>
      <c r="X1019" s="47"/>
      <c r="Y1019" s="47"/>
      <c r="Z1019" s="47"/>
      <c r="AA1019" s="47"/>
      <c r="AB1019" s="47"/>
      <c r="AC1019" s="47"/>
      <c r="AD1019" s="47"/>
      <c r="AE1019" s="47"/>
      <c r="AF1019" s="47"/>
      <c r="AG1019" s="47"/>
      <c r="AH1019" s="47"/>
      <c r="AI1019" s="47"/>
      <c r="AJ1019" s="47"/>
      <c r="AK1019" s="47"/>
      <c r="AL1019" s="47"/>
      <c r="AM1019" s="47"/>
      <c r="AN1019" s="47"/>
      <c r="AO1019" s="47"/>
    </row>
    <row r="1020" spans="1:41" ht="13">
      <c r="A1020" s="47"/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47"/>
      <c r="P1020" s="47"/>
      <c r="Q1020" s="47"/>
      <c r="R1020" s="47"/>
      <c r="S1020" s="47"/>
      <c r="T1020" s="47"/>
      <c r="U1020" s="47"/>
      <c r="V1020" s="47"/>
      <c r="W1020" s="47"/>
      <c r="X1020" s="47"/>
      <c r="Y1020" s="47"/>
      <c r="Z1020" s="47"/>
      <c r="AA1020" s="47"/>
      <c r="AB1020" s="47"/>
      <c r="AC1020" s="47"/>
      <c r="AD1020" s="47"/>
      <c r="AE1020" s="47"/>
      <c r="AF1020" s="47"/>
      <c r="AG1020" s="47"/>
      <c r="AH1020" s="47"/>
      <c r="AI1020" s="47"/>
      <c r="AJ1020" s="47"/>
      <c r="AK1020" s="47"/>
      <c r="AL1020" s="47"/>
      <c r="AM1020" s="47"/>
      <c r="AN1020" s="47"/>
      <c r="AO1020" s="47"/>
    </row>
    <row r="1021" spans="1:41" ht="13">
      <c r="A1021" s="47"/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47"/>
      <c r="P1021" s="47"/>
      <c r="Q1021" s="47"/>
      <c r="R1021" s="47"/>
      <c r="S1021" s="47"/>
      <c r="T1021" s="47"/>
      <c r="U1021" s="47"/>
      <c r="V1021" s="47"/>
      <c r="W1021" s="47"/>
      <c r="X1021" s="47"/>
      <c r="Y1021" s="47"/>
      <c r="Z1021" s="47"/>
      <c r="AA1021" s="47"/>
      <c r="AB1021" s="47"/>
      <c r="AC1021" s="47"/>
      <c r="AD1021" s="47"/>
      <c r="AE1021" s="47"/>
      <c r="AF1021" s="47"/>
      <c r="AG1021" s="47"/>
      <c r="AH1021" s="47"/>
      <c r="AI1021" s="47"/>
      <c r="AJ1021" s="47"/>
      <c r="AK1021" s="47"/>
      <c r="AL1021" s="47"/>
      <c r="AM1021" s="47"/>
      <c r="AN1021" s="47"/>
      <c r="AO1021" s="47"/>
    </row>
    <row r="1022" spans="1:41" ht="13">
      <c r="A1022" s="47"/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47"/>
      <c r="P1022" s="47"/>
      <c r="Q1022" s="47"/>
      <c r="R1022" s="47"/>
      <c r="S1022" s="47"/>
      <c r="T1022" s="47"/>
      <c r="U1022" s="47"/>
      <c r="V1022" s="47"/>
      <c r="W1022" s="47"/>
      <c r="X1022" s="47"/>
      <c r="Y1022" s="47"/>
      <c r="Z1022" s="47"/>
      <c r="AA1022" s="47"/>
      <c r="AB1022" s="47"/>
      <c r="AC1022" s="47"/>
      <c r="AD1022" s="47"/>
      <c r="AE1022" s="47"/>
      <c r="AF1022" s="47"/>
      <c r="AG1022" s="47"/>
      <c r="AH1022" s="47"/>
      <c r="AI1022" s="47"/>
      <c r="AJ1022" s="47"/>
      <c r="AK1022" s="47"/>
      <c r="AL1022" s="47"/>
      <c r="AM1022" s="47"/>
      <c r="AN1022" s="47"/>
      <c r="AO1022" s="47"/>
    </row>
    <row r="1023" spans="1:41" ht="13">
      <c r="A1023" s="47"/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47"/>
      <c r="P1023" s="47"/>
      <c r="Q1023" s="47"/>
      <c r="R1023" s="47"/>
      <c r="S1023" s="47"/>
      <c r="T1023" s="47"/>
      <c r="U1023" s="47"/>
      <c r="V1023" s="47"/>
      <c r="W1023" s="47"/>
      <c r="X1023" s="47"/>
      <c r="Y1023" s="47"/>
      <c r="Z1023" s="47"/>
      <c r="AA1023" s="47"/>
      <c r="AB1023" s="47"/>
      <c r="AC1023" s="47"/>
      <c r="AD1023" s="47"/>
      <c r="AE1023" s="47"/>
      <c r="AF1023" s="47"/>
      <c r="AG1023" s="47"/>
      <c r="AH1023" s="47"/>
      <c r="AI1023" s="47"/>
      <c r="AJ1023" s="47"/>
      <c r="AK1023" s="47"/>
      <c r="AL1023" s="47"/>
      <c r="AM1023" s="47"/>
      <c r="AN1023" s="47"/>
      <c r="AO1023" s="47"/>
    </row>
    <row r="1024" spans="1:41" ht="13">
      <c r="A1024" s="47"/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47"/>
      <c r="P1024" s="47"/>
      <c r="Q1024" s="47"/>
      <c r="R1024" s="47"/>
      <c r="S1024" s="47"/>
      <c r="T1024" s="47"/>
      <c r="U1024" s="47"/>
      <c r="V1024" s="47"/>
      <c r="W1024" s="47"/>
      <c r="X1024" s="47"/>
      <c r="Y1024" s="47"/>
      <c r="Z1024" s="47"/>
      <c r="AA1024" s="47"/>
      <c r="AB1024" s="47"/>
      <c r="AC1024" s="47"/>
      <c r="AD1024" s="47"/>
      <c r="AE1024" s="47"/>
      <c r="AF1024" s="47"/>
      <c r="AG1024" s="47"/>
      <c r="AH1024" s="47"/>
      <c r="AI1024" s="47"/>
      <c r="AJ1024" s="47"/>
      <c r="AK1024" s="47"/>
      <c r="AL1024" s="47"/>
      <c r="AM1024" s="47"/>
      <c r="AN1024" s="47"/>
      <c r="AO1024" s="47"/>
    </row>
    <row r="1025" spans="1:41" ht="13">
      <c r="A1025" s="47"/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47"/>
      <c r="P1025" s="47"/>
      <c r="Q1025" s="47"/>
      <c r="R1025" s="47"/>
      <c r="S1025" s="47"/>
      <c r="T1025" s="47"/>
      <c r="U1025" s="47"/>
      <c r="V1025" s="47"/>
      <c r="W1025" s="47"/>
      <c r="X1025" s="47"/>
      <c r="Y1025" s="47"/>
      <c r="Z1025" s="47"/>
      <c r="AA1025" s="47"/>
      <c r="AB1025" s="47"/>
      <c r="AC1025" s="47"/>
      <c r="AD1025" s="47"/>
      <c r="AE1025" s="47"/>
      <c r="AF1025" s="47"/>
      <c r="AG1025" s="47"/>
      <c r="AH1025" s="47"/>
      <c r="AI1025" s="47"/>
      <c r="AJ1025" s="47"/>
      <c r="AK1025" s="47"/>
      <c r="AL1025" s="47"/>
      <c r="AM1025" s="47"/>
      <c r="AN1025" s="47"/>
      <c r="AO1025" s="47"/>
    </row>
    <row r="1026" spans="1:41" ht="13">
      <c r="A1026" s="47"/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47"/>
      <c r="P1026" s="47"/>
      <c r="Q1026" s="47"/>
      <c r="R1026" s="47"/>
      <c r="S1026" s="47"/>
      <c r="T1026" s="47"/>
      <c r="U1026" s="47"/>
      <c r="V1026" s="47"/>
      <c r="W1026" s="47"/>
      <c r="X1026" s="47"/>
      <c r="Y1026" s="47"/>
      <c r="Z1026" s="47"/>
      <c r="AA1026" s="47"/>
      <c r="AB1026" s="47"/>
      <c r="AC1026" s="47"/>
      <c r="AD1026" s="47"/>
      <c r="AE1026" s="47"/>
      <c r="AF1026" s="47"/>
      <c r="AG1026" s="47"/>
      <c r="AH1026" s="47"/>
      <c r="AI1026" s="47"/>
      <c r="AJ1026" s="47"/>
      <c r="AK1026" s="47"/>
      <c r="AL1026" s="47"/>
      <c r="AM1026" s="47"/>
      <c r="AN1026" s="47"/>
      <c r="AO1026" s="47"/>
    </row>
    <row r="1027" spans="1:41" ht="13">
      <c r="A1027" s="47"/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47"/>
      <c r="P1027" s="47"/>
      <c r="Q1027" s="47"/>
      <c r="R1027" s="47"/>
      <c r="S1027" s="47"/>
      <c r="T1027" s="47"/>
      <c r="U1027" s="47"/>
      <c r="V1027" s="47"/>
      <c r="W1027" s="47"/>
      <c r="X1027" s="47"/>
      <c r="Y1027" s="47"/>
      <c r="Z1027" s="47"/>
      <c r="AA1027" s="47"/>
      <c r="AB1027" s="47"/>
      <c r="AC1027" s="47"/>
      <c r="AD1027" s="47"/>
      <c r="AE1027" s="47"/>
      <c r="AF1027" s="47"/>
      <c r="AG1027" s="47"/>
      <c r="AH1027" s="47"/>
      <c r="AI1027" s="47"/>
      <c r="AJ1027" s="47"/>
      <c r="AK1027" s="47"/>
      <c r="AL1027" s="47"/>
      <c r="AM1027" s="47"/>
      <c r="AN1027" s="47"/>
      <c r="AO1027" s="47"/>
    </row>
    <row r="1028" spans="1:41" ht="13">
      <c r="A1028" s="47"/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47"/>
      <c r="P1028" s="47"/>
      <c r="Q1028" s="47"/>
      <c r="R1028" s="47"/>
      <c r="S1028" s="47"/>
      <c r="T1028" s="47"/>
      <c r="U1028" s="47"/>
      <c r="V1028" s="47"/>
      <c r="W1028" s="47"/>
      <c r="X1028" s="47"/>
      <c r="Y1028" s="47"/>
      <c r="Z1028" s="47"/>
      <c r="AA1028" s="47"/>
      <c r="AB1028" s="47"/>
      <c r="AC1028" s="47"/>
      <c r="AD1028" s="47"/>
      <c r="AE1028" s="47"/>
      <c r="AF1028" s="47"/>
      <c r="AG1028" s="47"/>
      <c r="AH1028" s="47"/>
      <c r="AI1028" s="47"/>
      <c r="AJ1028" s="47"/>
      <c r="AK1028" s="47"/>
      <c r="AL1028" s="47"/>
      <c r="AM1028" s="47"/>
      <c r="AN1028" s="47"/>
      <c r="AO1028" s="47"/>
    </row>
    <row r="1029" spans="1:41" ht="13">
      <c r="A1029" s="47"/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47"/>
      <c r="P1029" s="47"/>
      <c r="Q1029" s="47"/>
      <c r="R1029" s="47"/>
      <c r="S1029" s="47"/>
      <c r="T1029" s="47"/>
      <c r="U1029" s="47"/>
      <c r="V1029" s="47"/>
      <c r="W1029" s="47"/>
      <c r="X1029" s="47"/>
      <c r="Y1029" s="47"/>
      <c r="Z1029" s="47"/>
      <c r="AA1029" s="47"/>
      <c r="AB1029" s="47"/>
      <c r="AC1029" s="47"/>
      <c r="AD1029" s="47"/>
      <c r="AE1029" s="47"/>
      <c r="AF1029" s="47"/>
      <c r="AG1029" s="47"/>
      <c r="AH1029" s="47"/>
      <c r="AI1029" s="47"/>
      <c r="AJ1029" s="47"/>
      <c r="AK1029" s="47"/>
      <c r="AL1029" s="47"/>
      <c r="AM1029" s="47"/>
      <c r="AN1029" s="47"/>
      <c r="AO1029" s="47"/>
    </row>
    <row r="1030" spans="1:41" ht="13">
      <c r="A1030" s="47"/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47"/>
      <c r="P1030" s="47"/>
      <c r="Q1030" s="47"/>
      <c r="R1030" s="47"/>
      <c r="S1030" s="47"/>
      <c r="T1030" s="47"/>
      <c r="U1030" s="47"/>
      <c r="V1030" s="47"/>
      <c r="W1030" s="47"/>
      <c r="X1030" s="47"/>
      <c r="Y1030" s="47"/>
      <c r="Z1030" s="47"/>
      <c r="AA1030" s="47"/>
      <c r="AB1030" s="47"/>
      <c r="AC1030" s="47"/>
      <c r="AD1030" s="47"/>
      <c r="AE1030" s="47"/>
      <c r="AF1030" s="47"/>
      <c r="AG1030" s="47"/>
      <c r="AH1030" s="47"/>
      <c r="AI1030" s="47"/>
      <c r="AJ1030" s="47"/>
      <c r="AK1030" s="47"/>
      <c r="AL1030" s="47"/>
      <c r="AM1030" s="47"/>
      <c r="AN1030" s="47"/>
      <c r="AO1030" s="47"/>
    </row>
    <row r="1031" spans="1:41" ht="13">
      <c r="A1031" s="47"/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47"/>
      <c r="P1031" s="47"/>
      <c r="Q1031" s="47"/>
      <c r="R1031" s="47"/>
      <c r="S1031" s="47"/>
      <c r="T1031" s="47"/>
      <c r="U1031" s="47"/>
      <c r="V1031" s="47"/>
      <c r="W1031" s="47"/>
      <c r="X1031" s="47"/>
      <c r="Y1031" s="47"/>
      <c r="Z1031" s="47"/>
      <c r="AA1031" s="47"/>
      <c r="AB1031" s="47"/>
      <c r="AC1031" s="47"/>
      <c r="AD1031" s="47"/>
      <c r="AE1031" s="47"/>
      <c r="AF1031" s="47"/>
      <c r="AG1031" s="47"/>
      <c r="AH1031" s="47"/>
      <c r="AI1031" s="47"/>
      <c r="AJ1031" s="47"/>
      <c r="AK1031" s="47"/>
      <c r="AL1031" s="47"/>
      <c r="AM1031" s="47"/>
      <c r="AN1031" s="47"/>
      <c r="AO1031" s="47"/>
    </row>
    <row r="1032" spans="1:41" ht="13">
      <c r="A1032" s="47"/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47"/>
      <c r="P1032" s="47"/>
      <c r="Q1032" s="47"/>
      <c r="R1032" s="47"/>
      <c r="S1032" s="47"/>
      <c r="T1032" s="47"/>
      <c r="U1032" s="47"/>
      <c r="V1032" s="47"/>
      <c r="W1032" s="47"/>
      <c r="X1032" s="47"/>
      <c r="Y1032" s="47"/>
      <c r="Z1032" s="47"/>
      <c r="AA1032" s="47"/>
      <c r="AB1032" s="47"/>
      <c r="AC1032" s="47"/>
      <c r="AD1032" s="47"/>
      <c r="AE1032" s="47"/>
      <c r="AF1032" s="47"/>
      <c r="AG1032" s="47"/>
      <c r="AH1032" s="47"/>
      <c r="AI1032" s="47"/>
      <c r="AJ1032" s="47"/>
      <c r="AK1032" s="47"/>
      <c r="AL1032" s="47"/>
      <c r="AM1032" s="47"/>
      <c r="AN1032" s="47"/>
      <c r="AO1032" s="47"/>
    </row>
    <row r="1033" spans="1:41" ht="13">
      <c r="A1033" s="47"/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  <c r="O1033" s="47"/>
      <c r="P1033" s="47"/>
      <c r="Q1033" s="47"/>
      <c r="R1033" s="47"/>
      <c r="S1033" s="47"/>
      <c r="T1033" s="47"/>
      <c r="U1033" s="47"/>
      <c r="V1033" s="47"/>
      <c r="W1033" s="47"/>
      <c r="X1033" s="47"/>
      <c r="Y1033" s="47"/>
      <c r="Z1033" s="47"/>
      <c r="AA1033" s="47"/>
      <c r="AB1033" s="47"/>
      <c r="AC1033" s="47"/>
      <c r="AD1033" s="47"/>
      <c r="AE1033" s="47"/>
      <c r="AF1033" s="47"/>
      <c r="AG1033" s="47"/>
      <c r="AH1033" s="47"/>
      <c r="AI1033" s="47"/>
      <c r="AJ1033" s="47"/>
      <c r="AK1033" s="47"/>
      <c r="AL1033" s="47"/>
      <c r="AM1033" s="47"/>
      <c r="AN1033" s="47"/>
      <c r="AO1033" s="47"/>
    </row>
    <row r="1034" spans="1:41" ht="13">
      <c r="A1034" s="47"/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47"/>
      <c r="M1034" s="47"/>
      <c r="N1034" s="47"/>
      <c r="O1034" s="47"/>
      <c r="P1034" s="47"/>
      <c r="Q1034" s="47"/>
      <c r="R1034" s="47"/>
      <c r="S1034" s="47"/>
      <c r="T1034" s="47"/>
      <c r="U1034" s="47"/>
      <c r="V1034" s="47"/>
      <c r="W1034" s="47"/>
      <c r="X1034" s="47"/>
      <c r="Y1034" s="47"/>
      <c r="Z1034" s="47"/>
      <c r="AA1034" s="47"/>
      <c r="AB1034" s="47"/>
      <c r="AC1034" s="47"/>
      <c r="AD1034" s="47"/>
      <c r="AE1034" s="47"/>
      <c r="AF1034" s="47"/>
      <c r="AG1034" s="47"/>
      <c r="AH1034" s="47"/>
      <c r="AI1034" s="47"/>
      <c r="AJ1034" s="47"/>
      <c r="AK1034" s="47"/>
      <c r="AL1034" s="47"/>
      <c r="AM1034" s="47"/>
      <c r="AN1034" s="47"/>
      <c r="AO1034" s="47"/>
    </row>
    <row r="1035" spans="1:41" ht="13">
      <c r="A1035" s="47"/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47"/>
      <c r="M1035" s="47"/>
      <c r="N1035" s="47"/>
      <c r="O1035" s="47"/>
      <c r="P1035" s="47"/>
      <c r="Q1035" s="47"/>
      <c r="R1035" s="47"/>
      <c r="S1035" s="47"/>
      <c r="T1035" s="47"/>
      <c r="U1035" s="47"/>
      <c r="V1035" s="47"/>
      <c r="W1035" s="47"/>
      <c r="X1035" s="47"/>
      <c r="Y1035" s="47"/>
      <c r="Z1035" s="47"/>
      <c r="AA1035" s="47"/>
      <c r="AB1035" s="47"/>
      <c r="AC1035" s="47"/>
      <c r="AD1035" s="47"/>
      <c r="AE1035" s="47"/>
      <c r="AF1035" s="47"/>
      <c r="AG1035" s="47"/>
      <c r="AH1035" s="47"/>
      <c r="AI1035" s="47"/>
      <c r="AJ1035" s="47"/>
      <c r="AK1035" s="47"/>
      <c r="AL1035" s="47"/>
      <c r="AM1035" s="47"/>
      <c r="AN1035" s="47"/>
      <c r="AO1035" s="47"/>
    </row>
    <row r="1036" spans="1:41" ht="13">
      <c r="A1036" s="47"/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47"/>
      <c r="M1036" s="47"/>
      <c r="N1036" s="47"/>
      <c r="O1036" s="47"/>
      <c r="P1036" s="47"/>
      <c r="Q1036" s="47"/>
      <c r="R1036" s="47"/>
      <c r="S1036" s="47"/>
      <c r="T1036" s="47"/>
      <c r="U1036" s="47"/>
      <c r="V1036" s="47"/>
      <c r="W1036" s="47"/>
      <c r="X1036" s="47"/>
      <c r="Y1036" s="47"/>
      <c r="Z1036" s="47"/>
      <c r="AA1036" s="47"/>
      <c r="AB1036" s="47"/>
      <c r="AC1036" s="47"/>
      <c r="AD1036" s="47"/>
      <c r="AE1036" s="47"/>
      <c r="AF1036" s="47"/>
      <c r="AG1036" s="47"/>
      <c r="AH1036" s="47"/>
      <c r="AI1036" s="47"/>
      <c r="AJ1036" s="47"/>
      <c r="AK1036" s="47"/>
      <c r="AL1036" s="47"/>
      <c r="AM1036" s="47"/>
      <c r="AN1036" s="47"/>
      <c r="AO1036" s="47"/>
    </row>
    <row r="1037" spans="1:41" ht="13">
      <c r="A1037" s="47"/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47"/>
      <c r="M1037" s="47"/>
      <c r="N1037" s="47"/>
      <c r="O1037" s="47"/>
      <c r="P1037" s="47"/>
      <c r="Q1037" s="47"/>
      <c r="R1037" s="47"/>
      <c r="S1037" s="47"/>
      <c r="T1037" s="47"/>
      <c r="U1037" s="47"/>
      <c r="V1037" s="47"/>
      <c r="W1037" s="47"/>
      <c r="X1037" s="47"/>
      <c r="Y1037" s="47"/>
      <c r="Z1037" s="47"/>
      <c r="AA1037" s="47"/>
      <c r="AB1037" s="47"/>
      <c r="AC1037" s="47"/>
      <c r="AD1037" s="47"/>
      <c r="AE1037" s="47"/>
      <c r="AF1037" s="47"/>
      <c r="AG1037" s="47"/>
      <c r="AH1037" s="47"/>
      <c r="AI1037" s="47"/>
      <c r="AJ1037" s="47"/>
      <c r="AK1037" s="47"/>
      <c r="AL1037" s="47"/>
      <c r="AM1037" s="47"/>
      <c r="AN1037" s="47"/>
      <c r="AO1037" s="47"/>
    </row>
    <row r="1038" spans="1:41" ht="13">
      <c r="A1038" s="47"/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47"/>
      <c r="M1038" s="47"/>
      <c r="N1038" s="47"/>
      <c r="O1038" s="47"/>
      <c r="P1038" s="47"/>
      <c r="Q1038" s="47"/>
      <c r="R1038" s="47"/>
      <c r="S1038" s="47"/>
      <c r="T1038" s="47"/>
      <c r="U1038" s="47"/>
      <c r="V1038" s="47"/>
      <c r="W1038" s="47"/>
      <c r="X1038" s="47"/>
      <c r="Y1038" s="47"/>
      <c r="Z1038" s="47"/>
      <c r="AA1038" s="47"/>
      <c r="AB1038" s="47"/>
      <c r="AC1038" s="47"/>
      <c r="AD1038" s="47"/>
      <c r="AE1038" s="47"/>
      <c r="AF1038" s="47"/>
      <c r="AG1038" s="47"/>
      <c r="AH1038" s="47"/>
      <c r="AI1038" s="47"/>
      <c r="AJ1038" s="47"/>
      <c r="AK1038" s="47"/>
      <c r="AL1038" s="47"/>
      <c r="AM1038" s="47"/>
      <c r="AN1038" s="47"/>
      <c r="AO1038" s="47"/>
    </row>
    <row r="1039" spans="1:41" ht="13">
      <c r="A1039" s="47"/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47"/>
      <c r="M1039" s="47"/>
      <c r="N1039" s="47"/>
      <c r="O1039" s="47"/>
      <c r="P1039" s="47"/>
      <c r="Q1039" s="47"/>
      <c r="R1039" s="47"/>
      <c r="S1039" s="47"/>
      <c r="T1039" s="47"/>
      <c r="U1039" s="47"/>
      <c r="V1039" s="47"/>
      <c r="W1039" s="47"/>
      <c r="X1039" s="47"/>
      <c r="Y1039" s="47"/>
      <c r="Z1039" s="47"/>
      <c r="AA1039" s="47"/>
      <c r="AB1039" s="47"/>
      <c r="AC1039" s="47"/>
      <c r="AD1039" s="47"/>
      <c r="AE1039" s="47"/>
      <c r="AF1039" s="47"/>
      <c r="AG1039" s="47"/>
      <c r="AH1039" s="47"/>
      <c r="AI1039" s="47"/>
      <c r="AJ1039" s="47"/>
      <c r="AK1039" s="47"/>
      <c r="AL1039" s="47"/>
      <c r="AM1039" s="47"/>
      <c r="AN1039" s="47"/>
      <c r="AO1039" s="47"/>
    </row>
    <row r="1040" spans="1:41" ht="13">
      <c r="A1040" s="47"/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47"/>
      <c r="M1040" s="47"/>
      <c r="N1040" s="47"/>
      <c r="O1040" s="47"/>
      <c r="P1040" s="47"/>
      <c r="Q1040" s="47"/>
      <c r="R1040" s="47"/>
      <c r="S1040" s="47"/>
      <c r="T1040" s="47"/>
      <c r="U1040" s="47"/>
      <c r="V1040" s="47"/>
      <c r="W1040" s="47"/>
      <c r="X1040" s="47"/>
      <c r="Y1040" s="47"/>
      <c r="Z1040" s="47"/>
      <c r="AA1040" s="47"/>
      <c r="AB1040" s="47"/>
      <c r="AC1040" s="47"/>
      <c r="AD1040" s="47"/>
      <c r="AE1040" s="47"/>
      <c r="AF1040" s="47"/>
      <c r="AG1040" s="47"/>
      <c r="AH1040" s="47"/>
      <c r="AI1040" s="47"/>
      <c r="AJ1040" s="47"/>
      <c r="AK1040" s="47"/>
      <c r="AL1040" s="47"/>
      <c r="AM1040" s="47"/>
      <c r="AN1040" s="47"/>
      <c r="AO1040" s="47"/>
    </row>
    <row r="1041" spans="1:41" ht="13">
      <c r="A1041" s="47"/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47"/>
      <c r="M1041" s="47"/>
      <c r="N1041" s="47"/>
      <c r="O1041" s="47"/>
      <c r="P1041" s="47"/>
      <c r="Q1041" s="47"/>
      <c r="R1041" s="47"/>
      <c r="S1041" s="47"/>
      <c r="T1041" s="47"/>
      <c r="U1041" s="47"/>
      <c r="V1041" s="47"/>
      <c r="W1041" s="47"/>
      <c r="X1041" s="47"/>
      <c r="Y1041" s="47"/>
      <c r="Z1041" s="47"/>
      <c r="AA1041" s="47"/>
      <c r="AB1041" s="47"/>
      <c r="AC1041" s="47"/>
      <c r="AD1041" s="47"/>
      <c r="AE1041" s="47"/>
      <c r="AF1041" s="47"/>
      <c r="AG1041" s="47"/>
      <c r="AH1041" s="47"/>
      <c r="AI1041" s="47"/>
      <c r="AJ1041" s="47"/>
      <c r="AK1041" s="47"/>
      <c r="AL1041" s="47"/>
      <c r="AM1041" s="47"/>
      <c r="AN1041" s="47"/>
      <c r="AO1041" s="47"/>
    </row>
    <row r="1042" spans="1:41" ht="13">
      <c r="A1042" s="47"/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47"/>
      <c r="M1042" s="47"/>
      <c r="N1042" s="47"/>
      <c r="O1042" s="47"/>
      <c r="P1042" s="47"/>
      <c r="Q1042" s="47"/>
      <c r="R1042" s="47"/>
      <c r="S1042" s="47"/>
      <c r="T1042" s="47"/>
      <c r="U1042" s="47"/>
      <c r="V1042" s="47"/>
      <c r="W1042" s="47"/>
      <c r="X1042" s="47"/>
      <c r="Y1042" s="47"/>
      <c r="Z1042" s="47"/>
      <c r="AA1042" s="47"/>
      <c r="AB1042" s="47"/>
      <c r="AC1042" s="47"/>
      <c r="AD1042" s="47"/>
      <c r="AE1042" s="47"/>
      <c r="AF1042" s="47"/>
      <c r="AG1042" s="47"/>
      <c r="AH1042" s="47"/>
      <c r="AI1042" s="47"/>
      <c r="AJ1042" s="47"/>
      <c r="AK1042" s="47"/>
      <c r="AL1042" s="47"/>
      <c r="AM1042" s="47"/>
      <c r="AN1042" s="47"/>
      <c r="AO1042" s="47"/>
    </row>
    <row r="1043" spans="1:41" ht="13">
      <c r="A1043" s="47"/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47"/>
      <c r="M1043" s="47"/>
      <c r="N1043" s="47"/>
      <c r="O1043" s="47"/>
      <c r="P1043" s="47"/>
      <c r="Q1043" s="47"/>
      <c r="R1043" s="47"/>
      <c r="S1043" s="47"/>
      <c r="T1043" s="47"/>
      <c r="U1043" s="47"/>
      <c r="V1043" s="47"/>
      <c r="W1043" s="47"/>
      <c r="X1043" s="47"/>
      <c r="Y1043" s="47"/>
      <c r="Z1043" s="47"/>
      <c r="AA1043" s="47"/>
      <c r="AB1043" s="47"/>
      <c r="AC1043" s="47"/>
      <c r="AD1043" s="47"/>
      <c r="AE1043" s="47"/>
      <c r="AF1043" s="47"/>
      <c r="AG1043" s="47"/>
      <c r="AH1043" s="47"/>
      <c r="AI1043" s="47"/>
      <c r="AJ1043" s="47"/>
      <c r="AK1043" s="47"/>
      <c r="AL1043" s="47"/>
      <c r="AM1043" s="47"/>
      <c r="AN1043" s="47"/>
      <c r="AO1043" s="47"/>
    </row>
    <row r="1044" spans="1:41" ht="13">
      <c r="A1044" s="47"/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47"/>
      <c r="M1044" s="47"/>
      <c r="N1044" s="47"/>
      <c r="O1044" s="47"/>
      <c r="P1044" s="47"/>
      <c r="Q1044" s="47"/>
      <c r="R1044" s="47"/>
      <c r="S1044" s="47"/>
      <c r="T1044" s="47"/>
      <c r="U1044" s="47"/>
      <c r="V1044" s="47"/>
      <c r="W1044" s="47"/>
      <c r="X1044" s="47"/>
      <c r="Y1044" s="47"/>
      <c r="Z1044" s="47"/>
      <c r="AA1044" s="47"/>
      <c r="AB1044" s="47"/>
      <c r="AC1044" s="47"/>
      <c r="AD1044" s="47"/>
      <c r="AE1044" s="47"/>
      <c r="AF1044" s="47"/>
      <c r="AG1044" s="47"/>
      <c r="AH1044" s="47"/>
      <c r="AI1044" s="47"/>
      <c r="AJ1044" s="47"/>
      <c r="AK1044" s="47"/>
      <c r="AL1044" s="47"/>
      <c r="AM1044" s="47"/>
      <c r="AN1044" s="47"/>
      <c r="AO1044" s="47"/>
    </row>
    <row r="1045" spans="1:41" ht="13">
      <c r="A1045" s="47"/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47"/>
      <c r="M1045" s="47"/>
      <c r="N1045" s="47"/>
      <c r="O1045" s="47"/>
      <c r="P1045" s="47"/>
      <c r="Q1045" s="47"/>
      <c r="R1045" s="47"/>
      <c r="S1045" s="47"/>
      <c r="T1045" s="47"/>
      <c r="U1045" s="47"/>
      <c r="V1045" s="47"/>
      <c r="W1045" s="47"/>
      <c r="X1045" s="47"/>
      <c r="Y1045" s="47"/>
      <c r="Z1045" s="47"/>
      <c r="AA1045" s="47"/>
      <c r="AB1045" s="47"/>
      <c r="AC1045" s="47"/>
      <c r="AD1045" s="47"/>
      <c r="AE1045" s="47"/>
      <c r="AF1045" s="47"/>
      <c r="AG1045" s="47"/>
      <c r="AH1045" s="47"/>
      <c r="AI1045" s="47"/>
      <c r="AJ1045" s="47"/>
      <c r="AK1045" s="47"/>
      <c r="AL1045" s="47"/>
      <c r="AM1045" s="47"/>
      <c r="AN1045" s="47"/>
      <c r="AO1045" s="47"/>
    </row>
    <row r="1046" spans="1:41" ht="13">
      <c r="A1046" s="47"/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47"/>
      <c r="M1046" s="47"/>
      <c r="N1046" s="47"/>
      <c r="O1046" s="47"/>
      <c r="P1046" s="47"/>
      <c r="Q1046" s="47"/>
      <c r="R1046" s="47"/>
      <c r="S1046" s="47"/>
      <c r="T1046" s="47"/>
      <c r="U1046" s="47"/>
      <c r="V1046" s="47"/>
      <c r="W1046" s="47"/>
      <c r="X1046" s="47"/>
      <c r="Y1046" s="47"/>
      <c r="Z1046" s="47"/>
      <c r="AA1046" s="47"/>
      <c r="AB1046" s="47"/>
      <c r="AC1046" s="47"/>
      <c r="AD1046" s="47"/>
      <c r="AE1046" s="47"/>
      <c r="AF1046" s="47"/>
      <c r="AG1046" s="47"/>
      <c r="AH1046" s="47"/>
      <c r="AI1046" s="47"/>
      <c r="AJ1046" s="47"/>
      <c r="AK1046" s="47"/>
      <c r="AL1046" s="47"/>
      <c r="AM1046" s="47"/>
      <c r="AN1046" s="47"/>
      <c r="AO1046" s="47"/>
    </row>
  </sheetData>
  <mergeCells count="86">
    <mergeCell ref="A78:B78"/>
    <mergeCell ref="A90:B90"/>
    <mergeCell ref="A91:B91"/>
    <mergeCell ref="C91:N91"/>
    <mergeCell ref="C97:N97"/>
    <mergeCell ref="A79:B79"/>
    <mergeCell ref="A80:B80"/>
    <mergeCell ref="A81:B81"/>
    <mergeCell ref="A82:B82"/>
    <mergeCell ref="C82:N82"/>
    <mergeCell ref="C58:N58"/>
    <mergeCell ref="C61:N61"/>
    <mergeCell ref="C78:N78"/>
    <mergeCell ref="A35:B35"/>
    <mergeCell ref="A39:B39"/>
    <mergeCell ref="A43:B43"/>
    <mergeCell ref="A44:B44"/>
    <mergeCell ref="A45:B45"/>
    <mergeCell ref="C45:N45"/>
    <mergeCell ref="A46:B46"/>
    <mergeCell ref="A58:B58"/>
    <mergeCell ref="A59:B59"/>
    <mergeCell ref="A60:B60"/>
    <mergeCell ref="A61:B61"/>
    <mergeCell ref="A62:B62"/>
    <mergeCell ref="A74:B74"/>
    <mergeCell ref="A33:B33"/>
    <mergeCell ref="A34:B34"/>
    <mergeCell ref="C34:N34"/>
    <mergeCell ref="A2:B2"/>
    <mergeCell ref="A3:B3"/>
    <mergeCell ref="A7:B7"/>
    <mergeCell ref="A9:B9"/>
    <mergeCell ref="A12:B12"/>
    <mergeCell ref="A21:B21"/>
    <mergeCell ref="A30:B30"/>
    <mergeCell ref="S139:AD139"/>
    <mergeCell ref="AE139:AO139"/>
    <mergeCell ref="C151:N151"/>
    <mergeCell ref="O151:Z151"/>
    <mergeCell ref="AA151:AL151"/>
    <mergeCell ref="AM151:AO151"/>
    <mergeCell ref="A122:B122"/>
    <mergeCell ref="A123:B123"/>
    <mergeCell ref="A135:B135"/>
    <mergeCell ref="A139:B139"/>
    <mergeCell ref="C139:N139"/>
    <mergeCell ref="A124:B124"/>
    <mergeCell ref="A128:B128"/>
    <mergeCell ref="A129:B129"/>
    <mergeCell ref="A130:B131"/>
    <mergeCell ref="A132:B132"/>
    <mergeCell ref="A133:B133"/>
    <mergeCell ref="A134:B134"/>
    <mergeCell ref="A114:B114"/>
    <mergeCell ref="A115:B115"/>
    <mergeCell ref="A116:B116"/>
    <mergeCell ref="A117:B117"/>
    <mergeCell ref="A118:B118"/>
    <mergeCell ref="AA113:AL113"/>
    <mergeCell ref="AM113:AO113"/>
    <mergeCell ref="A103:B103"/>
    <mergeCell ref="A104:B104"/>
    <mergeCell ref="A105:B105"/>
    <mergeCell ref="A106:B106"/>
    <mergeCell ref="A107:B107"/>
    <mergeCell ref="A108:B108"/>
    <mergeCell ref="A113:B113"/>
    <mergeCell ref="C103:N103"/>
    <mergeCell ref="C104:N104"/>
    <mergeCell ref="C113:N113"/>
    <mergeCell ref="A97:B97"/>
    <mergeCell ref="A98:B98"/>
    <mergeCell ref="A100:B100"/>
    <mergeCell ref="A102:B102"/>
    <mergeCell ref="O113:Z113"/>
    <mergeCell ref="A88:B88"/>
    <mergeCell ref="A89:B89"/>
    <mergeCell ref="A92:B92"/>
    <mergeCell ref="A94:B94"/>
    <mergeCell ref="A96:B96"/>
    <mergeCell ref="A83:B83"/>
    <mergeCell ref="A84:B84"/>
    <mergeCell ref="A85:B85"/>
    <mergeCell ref="A86:B86"/>
    <mergeCell ref="A87:B87"/>
  </mergeCells>
  <conditionalFormatting sqref="C79:AA79 AC79:AN79">
    <cfRule type="cellIs" dxfId="4" priority="1" operator="greaterThan">
      <formula>0</formula>
    </cfRule>
  </conditionalFormatting>
  <conditionalFormatting sqref="C79:AA79 AC79:AN79">
    <cfRule type="cellIs" dxfId="3" priority="2" operator="lessThanOrEqual">
      <formula>0</formula>
    </cfRule>
  </conditionalFormatting>
  <conditionalFormatting sqref="C81:AO81">
    <cfRule type="cellIs" dxfId="2" priority="3" operator="greaterThan">
      <formula>0</formula>
    </cfRule>
  </conditionalFormatting>
  <conditionalFormatting sqref="C81:AO81">
    <cfRule type="cellIs" dxfId="1" priority="4" operator="lessThanOrEqual">
      <formula>0</formula>
    </cfRule>
  </conditionalFormatting>
  <conditionalFormatting sqref="C124:AO124">
    <cfRule type="cellIs" dxfId="0" priority="5" operator="lessThanOrEqual">
      <formula>0</formula>
    </cfRule>
  </conditionalFormatting>
  <hyperlinks>
    <hyperlink ref="A1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Пакет "Lite"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Владислав Андрианов</cp:lastModifiedBy>
  <dcterms:created xsi:type="dcterms:W3CDTF">2021-05-17T06:00:44Z</dcterms:created>
  <dcterms:modified xsi:type="dcterms:W3CDTF">2021-05-17T06:00:44Z</dcterms:modified>
</cp:coreProperties>
</file>